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5 7042-1 - SO01 Mřenka, ..." sheetId="2" r:id="rId2"/>
    <sheet name="25 7042-2 - SO02 Mřenka, ..." sheetId="3" r:id="rId3"/>
    <sheet name="25 7042-3 - Vedlejší a os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'25 7042-1 - SO01 Mřenka, ...'!$C$120:$K$184</definedName>
    <definedName name="_xlnm.Print_Area" localSheetId="1">'25 7042-1 - SO01 Mřenka, ...'!$C$4:$J$76,'25 7042-1 - SO01 Mřenka, ...'!$C$82:$J$102,'25 7042-1 - SO01 Mřenka, ...'!$C$108:$K$184</definedName>
    <definedName name="_xlnm.Print_Titles" localSheetId="1">'25 7042-1 - SO01 Mřenka, ...'!$120:$120</definedName>
    <definedName name="_xlnm._FilterDatabase" localSheetId="2" hidden="1">'25 7042-2 - SO02 Mřenka, ...'!$C$123:$K$325</definedName>
    <definedName name="_xlnm.Print_Area" localSheetId="2">'25 7042-2 - SO02 Mřenka, ...'!$C$4:$J$76,'25 7042-2 - SO02 Mřenka, ...'!$C$82:$J$105,'25 7042-2 - SO02 Mřenka, ...'!$C$111:$K$325</definedName>
    <definedName name="_xlnm.Print_Titles" localSheetId="2">'25 7042-2 - SO02 Mřenka, ...'!$123:$123</definedName>
    <definedName name="_xlnm._FilterDatabase" localSheetId="3" hidden="1">'25 7042-3 - Vedlejší a os...'!$C$118:$K$155</definedName>
    <definedName name="_xlnm.Print_Area" localSheetId="3">'25 7042-3 - Vedlejší a os...'!$C$4:$J$76,'25 7042-3 - Vedlejší a os...'!$C$82:$J$100,'25 7042-3 - Vedlejší a os...'!$C$106:$K$155</definedName>
    <definedName name="_xlnm.Print_Titles" localSheetId="3">'25 7042-3 - Vedlejší a os...'!$118:$118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116"/>
  <c r="J17"/>
  <c r="J12"/>
  <c r="J89"/>
  <c r="E7"/>
  <c r="E109"/>
  <c i="3" r="J37"/>
  <c r="J36"/>
  <c i="1" r="AY96"/>
  <c i="3" r="J35"/>
  <c i="1" r="AX96"/>
  <c i="3" r="BI324"/>
  <c r="BH324"/>
  <c r="BG324"/>
  <c r="BF324"/>
  <c r="T324"/>
  <c r="T323"/>
  <c r="R324"/>
  <c r="R323"/>
  <c r="P324"/>
  <c r="P323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297"/>
  <c r="BH297"/>
  <c r="BG297"/>
  <c r="BF297"/>
  <c r="T297"/>
  <c r="R297"/>
  <c r="P297"/>
  <c r="BI287"/>
  <c r="BH287"/>
  <c r="BG287"/>
  <c r="BF287"/>
  <c r="T287"/>
  <c r="T278"/>
  <c r="R287"/>
  <c r="R278"/>
  <c r="P287"/>
  <c r="P278"/>
  <c r="BI279"/>
  <c r="BH279"/>
  <c r="BG279"/>
  <c r="BF279"/>
  <c r="T279"/>
  <c r="R279"/>
  <c r="P279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86"/>
  <c r="BH186"/>
  <c r="BG186"/>
  <c r="BF186"/>
  <c r="T186"/>
  <c r="R186"/>
  <c r="P186"/>
  <c r="BI183"/>
  <c r="BH183"/>
  <c r="BG183"/>
  <c r="BF183"/>
  <c r="T183"/>
  <c r="R183"/>
  <c r="P183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118"/>
  <c r="E7"/>
  <c r="E85"/>
  <c i="1" r="AY95"/>
  <c i="2" r="J37"/>
  <c r="J36"/>
  <c r="J35"/>
  <c i="1" r="AX95"/>
  <c i="2"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1" r="L90"/>
  <c r="AM90"/>
  <c r="AM89"/>
  <c r="L89"/>
  <c r="AM87"/>
  <c r="L87"/>
  <c r="L85"/>
  <c r="L84"/>
  <c i="2" r="J136"/>
  <c i="3" r="BK186"/>
  <c r="BK204"/>
  <c r="J139"/>
  <c r="J204"/>
  <c i="4" r="BK149"/>
  <c r="BK132"/>
  <c i="2" r="J172"/>
  <c r="BK136"/>
  <c r="J34"/>
  <c i="3" r="J133"/>
  <c r="J224"/>
  <c r="J257"/>
  <c i="4" r="J132"/>
  <c i="2" r="J169"/>
  <c r="J162"/>
  <c r="J150"/>
  <c r="J130"/>
  <c i="3" r="BK287"/>
  <c r="BK133"/>
  <c r="J142"/>
  <c r="BK236"/>
  <c r="BK224"/>
  <c r="BK130"/>
  <c i="4" r="J137"/>
  <c r="BK146"/>
  <c i="2" r="BK127"/>
  <c r="BK153"/>
  <c r="J133"/>
  <c r="J166"/>
  <c i="3" r="BK210"/>
  <c r="J271"/>
  <c r="J217"/>
  <c r="BK217"/>
  <c r="BK271"/>
  <c i="4" r="BK137"/>
  <c i="2" r="BK166"/>
  <c r="J175"/>
  <c r="J159"/>
  <c r="BK150"/>
  <c r="BK130"/>
  <c i="3" r="J297"/>
  <c r="J207"/>
  <c r="J183"/>
  <c r="BK136"/>
  <c r="BK142"/>
  <c r="BK157"/>
  <c r="BK207"/>
  <c r="BK151"/>
  <c r="BK247"/>
  <c r="BK221"/>
  <c r="BK183"/>
  <c r="J268"/>
  <c r="J239"/>
  <c r="J263"/>
  <c r="BK227"/>
  <c r="J310"/>
  <c r="BK239"/>
  <c i="4" r="BK134"/>
  <c r="J149"/>
  <c r="BK151"/>
  <c r="BK154"/>
  <c r="J129"/>
  <c i="2" r="BK169"/>
  <c r="J179"/>
  <c r="BK144"/>
  <c r="F36"/>
  <c i="3" r="J151"/>
  <c i="4" r="BK140"/>
  <c i="2" r="BK162"/>
  <c r="BK141"/>
  <c r="J124"/>
  <c i="3" r="J127"/>
  <c r="J305"/>
  <c i="2" r="BK175"/>
  <c r="BK183"/>
  <c r="J153"/>
  <c r="F37"/>
  <c i="4" r="J143"/>
  <c i="2" r="BK159"/>
  <c r="J141"/>
  <c r="BK124"/>
  <c i="3" r="BK263"/>
  <c r="J157"/>
  <c r="J287"/>
  <c r="J148"/>
  <c r="BK213"/>
  <c r="BK315"/>
  <c i="4" r="J134"/>
  <c r="J146"/>
  <c i="2" r="F34"/>
  <c i="4" r="J121"/>
  <c i="3" r="J136"/>
  <c r="J279"/>
  <c r="BK242"/>
  <c r="BK165"/>
  <c r="BK310"/>
  <c r="J210"/>
  <c r="BK324"/>
  <c r="J145"/>
  <c r="J247"/>
  <c r="J252"/>
  <c r="BK252"/>
  <c i="4" r="BK121"/>
  <c r="J154"/>
  <c r="J140"/>
  <c i="1" r="AS94"/>
  <c i="3" r="J315"/>
  <c r="J130"/>
  <c r="J221"/>
  <c r="BK279"/>
  <c i="4" r="J126"/>
  <c i="2" r="BK172"/>
  <c r="BK179"/>
  <c r="BK156"/>
  <c r="J144"/>
  <c r="J127"/>
  <c i="3" r="BK268"/>
  <c r="J160"/>
  <c r="BK148"/>
  <c r="BK231"/>
  <c r="BK139"/>
  <c r="J231"/>
  <c r="J227"/>
  <c r="BK305"/>
  <c r="J236"/>
  <c r="J213"/>
  <c r="BK160"/>
  <c r="J242"/>
  <c r="BK127"/>
  <c r="BK257"/>
  <c r="J165"/>
  <c r="BK297"/>
  <c r="BK145"/>
  <c i="4" r="BK126"/>
  <c r="BK124"/>
  <c r="BK143"/>
  <c r="J124"/>
  <c r="J151"/>
  <c i="2" r="J183"/>
  <c r="J156"/>
  <c r="BK133"/>
  <c r="F35"/>
  <c i="3" r="J186"/>
  <c r="J324"/>
  <c i="4" r="BK129"/>
  <c i="2" l="1" r="R165"/>
  <c i="3" r="P235"/>
  <c i="2" r="BK165"/>
  <c r="J165"/>
  <c r="J99"/>
  <c i="3" r="R235"/>
  <c i="2" r="R123"/>
  <c r="R122"/>
  <c r="R121"/>
  <c i="3" r="R126"/>
  <c i="2" r="BK123"/>
  <c r="J123"/>
  <c r="J98"/>
  <c i="3" r="T126"/>
  <c r="BK220"/>
  <c r="J220"/>
  <c r="J100"/>
  <c r="P296"/>
  <c r="T220"/>
  <c i="2" r="T123"/>
  <c i="3" r="BK296"/>
  <c r="J296"/>
  <c r="J103"/>
  <c i="2" r="P165"/>
  <c i="3" r="BK235"/>
  <c r="J235"/>
  <c r="J101"/>
  <c r="BK126"/>
  <c r="J126"/>
  <c r="J98"/>
  <c r="R296"/>
  <c i="2" r="P123"/>
  <c r="P122"/>
  <c r="P121"/>
  <c i="1" r="AU95"/>
  <c i="3" r="P220"/>
  <c i="2" r="T165"/>
  <c i="3" r="P126"/>
  <c r="P125"/>
  <c r="P124"/>
  <c i="1" r="AU96"/>
  <c i="3" r="R220"/>
  <c r="T296"/>
  <c r="T235"/>
  <c i="4" r="P120"/>
  <c r="P119"/>
  <c i="1" r="AU97"/>
  <c i="4" r="T120"/>
  <c r="T119"/>
  <c r="BK120"/>
  <c r="J120"/>
  <c r="J97"/>
  <c r="R120"/>
  <c r="R119"/>
  <c i="2" r="BK178"/>
  <c r="J178"/>
  <c r="J100"/>
  <c i="3" r="BK216"/>
  <c r="J216"/>
  <c r="J99"/>
  <c i="2" r="BK182"/>
  <c r="J182"/>
  <c r="J101"/>
  <c i="3" r="BK278"/>
  <c r="J278"/>
  <c r="J102"/>
  <c r="BK323"/>
  <c r="J323"/>
  <c r="J104"/>
  <c i="4" r="BK128"/>
  <c r="J128"/>
  <c r="J98"/>
  <c r="BK153"/>
  <c r="J153"/>
  <c r="J99"/>
  <c r="J92"/>
  <c r="BE129"/>
  <c r="J113"/>
  <c r="BE126"/>
  <c r="BE134"/>
  <c r="BE146"/>
  <c r="F92"/>
  <c r="E85"/>
  <c r="BE154"/>
  <c r="BE124"/>
  <c r="BE121"/>
  <c r="BE132"/>
  <c r="BE149"/>
  <c r="BE151"/>
  <c r="BE137"/>
  <c r="BE140"/>
  <c r="BE143"/>
  <c i="3" r="BE133"/>
  <c r="BE136"/>
  <c r="BE204"/>
  <c r="BE213"/>
  <c r="BE268"/>
  <c r="BE242"/>
  <c r="BE287"/>
  <c r="BE210"/>
  <c r="BE221"/>
  <c r="BE231"/>
  <c r="BE239"/>
  <c r="BE297"/>
  <c r="BE305"/>
  <c r="F121"/>
  <c r="BE148"/>
  <c r="BE252"/>
  <c r="BE186"/>
  <c r="BE271"/>
  <c r="BE315"/>
  <c r="BE142"/>
  <c r="BE157"/>
  <c r="J89"/>
  <c r="BE227"/>
  <c r="BE151"/>
  <c r="E114"/>
  <c r="J121"/>
  <c r="BE127"/>
  <c r="BE130"/>
  <c r="BE183"/>
  <c r="BE207"/>
  <c r="BE224"/>
  <c r="BE236"/>
  <c i="2" r="BK122"/>
  <c r="J122"/>
  <c r="J97"/>
  <c i="3" r="BE145"/>
  <c r="BE217"/>
  <c r="BE247"/>
  <c r="BE257"/>
  <c r="BE263"/>
  <c r="BE310"/>
  <c r="BE139"/>
  <c r="BE160"/>
  <c r="BE165"/>
  <c r="BE279"/>
  <c r="BE324"/>
  <c i="2" r="BE169"/>
  <c i="1" r="BC95"/>
  <c r="BA95"/>
  <c i="2" r="E85"/>
  <c r="J89"/>
  <c r="F92"/>
  <c r="J92"/>
  <c r="BE124"/>
  <c r="BE130"/>
  <c r="BE133"/>
  <c r="BE136"/>
  <c r="BE141"/>
  <c r="BE144"/>
  <c r="BE150"/>
  <c r="BE153"/>
  <c r="BE156"/>
  <c r="BE159"/>
  <c r="BE183"/>
  <c i="1" r="AW95"/>
  <c i="2" r="BE175"/>
  <c r="BE179"/>
  <c r="BE127"/>
  <c r="BE162"/>
  <c i="1" r="BB95"/>
  <c i="2" r="BE166"/>
  <c r="BE172"/>
  <c i="1" r="BD95"/>
  <c i="4" r="F36"/>
  <c i="1" r="BC97"/>
  <c i="3" r="F35"/>
  <c i="1" r="BB96"/>
  <c i="4" r="F34"/>
  <c i="1" r="BA97"/>
  <c i="4" r="J34"/>
  <c i="1" r="AW97"/>
  <c i="3" r="F36"/>
  <c i="1" r="BC96"/>
  <c i="3" r="F34"/>
  <c i="1" r="BA96"/>
  <c i="3" r="J34"/>
  <c i="1" r="AW96"/>
  <c i="4" r="F37"/>
  <c i="1" r="BD97"/>
  <c i="3" r="F37"/>
  <c i="1" r="BD96"/>
  <c i="4" r="F35"/>
  <c i="1" r="BB97"/>
  <c i="3" l="1" r="R125"/>
  <c r="R124"/>
  <c i="2" r="T122"/>
  <c r="T121"/>
  <c i="3" r="T125"/>
  <c r="T124"/>
  <c r="BK125"/>
  <c r="BK124"/>
  <c r="J124"/>
  <c i="4" r="BK119"/>
  <c r="J119"/>
  <c r="J96"/>
  <c i="3" r="J96"/>
  <c r="J125"/>
  <c r="J97"/>
  <c i="2" r="BK121"/>
  <c r="J121"/>
  <c i="3" r="J30"/>
  <c i="1" r="AU94"/>
  <c i="2" r="J30"/>
  <c i="1" r="AG95"/>
  <c i="3" r="F33"/>
  <c i="1" r="AZ96"/>
  <c i="2" r="J33"/>
  <c i="1" r="AV95"/>
  <c r="AT95"/>
  <c r="BC94"/>
  <c r="AY94"/>
  <c i="4" r="J33"/>
  <c i="1" r="AV97"/>
  <c r="AT97"/>
  <c i="3" r="J33"/>
  <c i="1" r="AV96"/>
  <c r="AT96"/>
  <c i="2" r="F33"/>
  <c i="1" r="AZ95"/>
  <c r="BA94"/>
  <c r="AW94"/>
  <c r="AK30"/>
  <c i="4" r="F33"/>
  <c i="1" r="AZ97"/>
  <c r="BB94"/>
  <c r="AX94"/>
  <c r="BD94"/>
  <c r="W33"/>
  <c l="1" r="AG96"/>
  <c r="AN95"/>
  <c i="3" r="J39"/>
  <c i="2" r="J96"/>
  <c r="J39"/>
  <c i="1" r="AN96"/>
  <c i="4" r="J30"/>
  <c i="1" r="AG97"/>
  <c r="W32"/>
  <c r="AZ94"/>
  <c r="AV94"/>
  <c r="AK29"/>
  <c r="W31"/>
  <c r="W30"/>
  <c i="4" l="1" r="J39"/>
  <c i="1" r="AN97"/>
  <c r="AG94"/>
  <c r="AK26"/>
  <c r="AT94"/>
  <c r="W29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<sst xmlns="http://schemas.openxmlformats.org/spreadsheetml/2006/main">
  <si>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</si>
  <si>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</si>
  <si>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</si>
  <si>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</si>
  <si>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</si>
  <si>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{dcbf06d1-af7c-41c4-979d-c2c7c4d40a95}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</si>
  <si>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</si>
  <si>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</si>
  <si>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</si>
  <si>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</si>
  <si>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</si>
  <si>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</si>
  <si>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</si>
  <si>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</si>
  <si>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257042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</si>
  <si>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</si>
  <si>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</si>
  <si>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Mřenka, Palačov, ř. km 6,080–6,828</t>
  </si>
  <si>
    <t>KSO:</t>
  </si>
  <si>
    <t>CC-CZ:</t>
  </si>
  <si>
    <t>Místo:</t>
  </si>
  <si>
    <t>Palačov</t>
  </si>
  <si>
    <t>Datum:</t>
  </si>
  <si>
    <t>15. 7. 2025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</si>
  <si>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</si>
  <si>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</si>
  <si>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</si>
  <si>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</si>
  <si>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</si>
  <si>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</si>
  <si>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</si>
  <si>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</si>
  <si>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</si>
  <si>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</si>
  <si>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</si>
  <si>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</si>
  <si>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</si>
  <si>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</si>
  <si>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</si>
  <si>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</si>
  <si>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</si>
  <si>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</si>
  <si>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</si>
  <si>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</si>
  <si>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</si>
  <si>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</si>
  <si>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</si>
  <si>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</si>
  <si>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</si>
  <si>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</si>
  <si>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</si>
  <si>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</si>
  <si>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</si>
  <si>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</si>
  <si>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</si>
  <si>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</si>
  <si>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</si>
  <si>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</si>
  <si>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</si>
  <si>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</si>
  <si>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</si>
  <si>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</si>
  <si>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</si>
  <si>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</si>
  <si>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</si>
  <si>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</si>
  <si>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</si>
  <si>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</si>
  <si>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</si>
  <si>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</si>
  <si>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</si>
  <si>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</si>
  <si>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</si>
  <si>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</si>
  <si>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</si>
  <si>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</si>
  <si>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</si>
  <si>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</si>
  <si>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</si>
  <si>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</si>
  <si>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</si>
  <si>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</si>
  <si>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</si>
  <si>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</si>
  <si>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</si>
  <si>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25 7042-1</t>
  </si>
  <si>
    <t>SO01 Mřenka, Palačov (HM 905 987), ř. km 6,080–6,147 – nepojištěný</t>
  </si>
  <si>
    <t>STA</t>
  </si>
  <si>
    <t>1</t>
  </si>
  <si>
    <t>{0933749b-4ff7-4621-804c-1379819945d4}</t>
  </si>
  <si>
    <t>2</t>
  </si>
  <si>
    <t>25 7042-2</t>
  </si>
  <si>
    <t>SO02 Mřenka, Palačov (HM 905 987), ř. km 6,147-6,828 – pojištěný 213 287 STA</t>
  </si>
  <si>
    <t>{c7a6d471-7c59-439f-85db-784a826af102}</t>
  </si>
  <si>
    <t>25 7042-3</t>
  </si>
  <si>
    <t>Vedlejší a ostatní náklady</t>
  </si>
  <si>
    <t>{20b32dd6-a7b5-4d50-ba36-8a8a0bef2ca6}</t>
  </si>
  <si>
    <t>KRYCÍ LIST SOUPISU PRACÍ</t>
  </si>
  <si>
    <t>Objekt:</t>
  </si>
  <si>
    <t>25 7042-1 - SO01 Mřenka, Palačov (HM 905 987), ř. km 6,080–6,147 – nepojištěný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</si>
  <si>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</si>
  <si>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</si>
  <si>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</si>
  <si>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</si>
  <si>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</si>
  <si>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</si>
  <si>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</si>
  <si>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</si>
  <si>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</si>
  <si>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</si>
  <si>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</si>
  <si>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</si>
  <si>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</si>
  <si>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</si>
  <si>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</si>
  <si>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</si>
  <si>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</si>
  <si>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</si>
  <si>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</si>
  <si>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</si>
  <si>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</si>
  <si>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</si>
  <si>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</si>
  <si>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</si>
  <si>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</si>
  <si>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</si>
  <si>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</si>
  <si>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</si>
  <si>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</si>
  <si>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</si>
  <si>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</si>
  <si>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2025 01</t>
  </si>
  <si>
    <t>4</t>
  </si>
  <si>
    <t>1376558675</t>
  </si>
  <si>
    <t>PP</t>
  </si>
  <si>
    <t>Odstranění křovin a stromů s odstraněním kořenů strojně průměru kmene do 100 mm v rovině nebo ve svahu sklonu terénu do 1:5, při celkové ploše přes 100 do 500 m2</t>
  </si>
  <si>
    <t>VV</t>
  </si>
  <si>
    <t>70,0*2,0 "křoviny budou odstraňovány na levém břehu v km 6,072 - 6,142, pokud to bude nutné, jedná se o předpoklad projektanta"</t>
  </si>
  <si>
    <t>112155311</t>
  </si>
  <si>
    <t>Štěpkování keřového porostu středně hustého s naložením</t>
  </si>
  <si>
    <t>1238692935</t>
  </si>
  <si>
    <t>Štěpkování s naložením na dopravní prostředek a odvozem do 20 km keřového porostu středně hustého</t>
  </si>
  <si>
    <t>3</t>
  </si>
  <si>
    <t>1150011R</t>
  </si>
  <si>
    <t>Převedení vody dle zvolené technologie dodavatele po celou dobu výstavby vč. čerpání vody</t>
  </si>
  <si>
    <t>soubor</t>
  </si>
  <si>
    <t>-1424018964</t>
  </si>
  <si>
    <t>P</t>
  </si>
  <si>
    <t>Poznámka k položce:_x000d_
Zajištění převedení vody pro celou stavbu. Není povoleno zbudování obtokového koryta či rýhy ve stávajícím korytě._x000d_
Předpoklad stavebních prací, které nelze realizovat v tekoucí vodě:_x000d_
- dlažba na levém břehu stupně_x000d_
_x000d_
Položka zahrnuje čerpání vody, záložní zdroj čerpání, zbudování jílových hrázek pro zahrazení toku při použití převáděcího potrubí, podpůrné konstrukce potrubí, použití BigBagů atd._x000d_
_x000d_
- čerpání do výšky až 10 m s průměrným přítokem do 1 000 l/min,_x000d_
- čerpání bude prováděno v délce 6 h/1 m3 zdiva,_x000d_
- pohotovostní čerpací soustavy dimenzovanou na požadovanou čerpací výšku a průtok,_x000d_
- včetně zbudování zemních hrázek ze zemin vhodných do hrázek a dostatečně těsnících, jímkovaní, soustředění převáděné vody, rozebrání hrázek,_x000d_
- včetně dodávky , montáže a demontáže odvodňovacího potrubí o průměru dle zvolené technologie zhotovitele.</t>
  </si>
  <si>
    <t>131151104</t>
  </si>
  <si>
    <t>Hloubení jam nezapažených v hornině třídy těžitelnosti I skupiny 1 a 2 objem do 500 m3 strojně</t>
  </si>
  <si>
    <t>m3</t>
  </si>
  <si>
    <t>-491217717</t>
  </si>
  <si>
    <t>Hloubení nezapažených jam a zářezů strojně s urovnáním dna do předepsaného profilu a spádu v hornině třídy těžitelnosti I skupiny 1 a 2 přes 100 do 500 m3</t>
  </si>
  <si>
    <t>332,00 "výkopy v km 6,072 - 6,142; planimetrováno SW Civil3D"</t>
  </si>
  <si>
    <t>5</t>
  </si>
  <si>
    <t>162751117</t>
  </si>
  <si>
    <t>Vodorovné přemístění přes 9 000 do 10000 m výkopku/sypaniny z horniny třídy těžitelnosti I skupiny 1 až 3</t>
  </si>
  <si>
    <t>1357614873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</si>
  <si>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</si>
  <si>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-59,70 "hutněný násyp v km 6,072 - 6,142; planimetrováno SW Civil3D"</t>
  </si>
  <si>
    <t>Součet</t>
  </si>
  <si>
    <t>6</t>
  </si>
  <si>
    <t>171151103</t>
  </si>
  <si>
    <t>Uložení sypaniny z hornin soudržných do násypů zhutněných strojně</t>
  </si>
  <si>
    <t>-50955880</t>
  </si>
  <si>
    <t>Uložení sypanin do násypů strojně s rozprostřením sypaniny ve vrstvách a s hrubým urovnáním zhutněných z hornin soudržných jakékoliv třídy těžitelnosti</t>
  </si>
  <si>
    <t>59,70 "hutněný násyp v km 6,072 - 6,142; planimetrováno SW Civil3D"</t>
  </si>
  <si>
    <t>7</t>
  </si>
  <si>
    <t>171201231</t>
  </si>
  <si>
    <t>Poplatek za uložení zeminy a kamení na recyklační skládce (skládkovné) kód odpadu 17 05 04</t>
  </si>
  <si>
    <t>t</t>
  </si>
  <si>
    <t>613734952</t>
  </si>
  <si>
    <t>Poplatek za uložení stavebního odpadu na recyklační skládce (skládkovné) zeminy a kamení zatříděného do Katalogu odpadů pod kódem 17 05 04</t>
  </si>
  <si>
    <t>Mezisoučet</t>
  </si>
  <si>
    <t>273,30*1,8 "1,8 t/m3"</t>
  </si>
  <si>
    <t>8</t>
  </si>
  <si>
    <t>181411123</t>
  </si>
  <si>
    <t>Založení lučního trávníku výsevem pl do 1000 m2 ve svahu přes 1:2 do 1:1</t>
  </si>
  <si>
    <t>501286982</t>
  </si>
  <si>
    <t>Založení trávníku na půdě předem připravené plochy do 1000 m2 výsevem včetně utažení lučního na svahu přes 1:2 do 1:1</t>
  </si>
  <si>
    <t>244,50 "osetí v km 6,072 - 6,142; planimetrováno SW Civil3D"</t>
  </si>
  <si>
    <t>9</t>
  </si>
  <si>
    <t>M</t>
  </si>
  <si>
    <t>00572474</t>
  </si>
  <si>
    <t>osivo směs travní krajinná-svahová</t>
  </si>
  <si>
    <t>kg</t>
  </si>
  <si>
    <t>533962201</t>
  </si>
  <si>
    <t>244,5*0,015 'Přepočtené koeficientem množství</t>
  </si>
  <si>
    <t>10</t>
  </si>
  <si>
    <t>181951112</t>
  </si>
  <si>
    <t>Úprava pláně v hornině třídy těžitelnosti I skupiny 1 až 3 se zhutněním strojně</t>
  </si>
  <si>
    <t>-909778792</t>
  </si>
  <si>
    <t>Úprava pláně vyrovnáním výškových rozdílů strojně v hornině třídy těžitelnosti I, skupiny 1 až 3 se zhutněním</t>
  </si>
  <si>
    <t>97,88 "úprava dna koryta Mřeny v km 6,072 - 6,142; planimetrováno SW Civil3D"</t>
  </si>
  <si>
    <t>11</t>
  </si>
  <si>
    <t>182151111</t>
  </si>
  <si>
    <t>Svahování v zářezech v hornině třídy těžitelnosti I skupiny 1 až 3 strojně</t>
  </si>
  <si>
    <t>-587023524</t>
  </si>
  <si>
    <t>Svahování trvalých svahů do projektovaných profilů strojně s potřebným přemístěním výkopku při svahování v zářezech v hornině třídy těžitelnosti I, skupiny 1 až 3</t>
  </si>
  <si>
    <t>25,25 "svahování výkopů v km 6,072 - 6,142; planimetrováno SW Civil3D"</t>
  </si>
  <si>
    <t>182251101</t>
  </si>
  <si>
    <t>Svahování násypů strojně</t>
  </si>
  <si>
    <t>-263808441</t>
  </si>
  <si>
    <t>Svahování trvalých svahů do projektovaných profilů strojně s potřebným přemístěním výkopku při svahování násypů v jakékoliv hornině</t>
  </si>
  <si>
    <t>226,25 "svahování násypů v km 6,072 - 6,142; planimetrováno SW Civil3D"</t>
  </si>
  <si>
    <t>Vodorovné konstrukce</t>
  </si>
  <si>
    <t>13</t>
  </si>
  <si>
    <t>462512370</t>
  </si>
  <si>
    <t>Zához z lomového kamene s proštěrkováním z terénu hmotnost přes 200 do 500 kg</t>
  </si>
  <si>
    <t>275039534</t>
  </si>
  <si>
    <t>Zához z lomového kamene neupraveného záhozového s proštěrkováním z terénu, hmotnosti jednotlivých kamenů přes 200 do 500 kg</t>
  </si>
  <si>
    <t>71,66 "oboustranná patka v km 6,072 - 6,142; planimetrováno SW Civil3D"</t>
  </si>
  <si>
    <t>14</t>
  </si>
  <si>
    <t>462519003</t>
  </si>
  <si>
    <t>Příplatek za urovnání ploch záhozu z lomového kamene hmotnost přes 200 do 500 kg</t>
  </si>
  <si>
    <t>-327461204</t>
  </si>
  <si>
    <t>Zához z lomového kamene neupraveného záhozového Příplatek k cenám za urovnání viditelných ploch záhozu z kamene, hmotnosti jednotlivých kamenů přes 200 do 500 kg</t>
  </si>
  <si>
    <t>0,5*71,0*2 "oboustanná patka v km 6,072 - 6,142; planimetrováno SW Civil3D ze situace"</t>
  </si>
  <si>
    <t>15</t>
  </si>
  <si>
    <t>463212111</t>
  </si>
  <si>
    <t>Rovnanina z lomového kamene upraveného s vyklínováním spár úlomky kamene</t>
  </si>
  <si>
    <t>-295750088</t>
  </si>
  <si>
    <t>Rovnanina z lomového kamene upraveného, tříděného jakékoliv tloušťky rovnaniny s vyklínováním spár a dutin úlomky kamene</t>
  </si>
  <si>
    <t>251,50 "oboustranná rovnanina o hmotnosti 200 - 500 kg v km 6,072 - 6,142; planimetrováno SW Civil3D"</t>
  </si>
  <si>
    <t>16</t>
  </si>
  <si>
    <t>463212191</t>
  </si>
  <si>
    <t>Příplatek za vypracováni líce rovnaniny</t>
  </si>
  <si>
    <t>-853741543</t>
  </si>
  <si>
    <t>Rovnanina z lomového kamene upraveného, tříděného Příplatek k cenám za vypracování líce</t>
  </si>
  <si>
    <t>2,88*71,0*2 "urovnání líce v km 6,072 - 6,142; planimetrováno SW Civil3D"</t>
  </si>
  <si>
    <t>Ostatní konstrukce a práce, bourání</t>
  </si>
  <si>
    <t>17</t>
  </si>
  <si>
    <t>966065111</t>
  </si>
  <si>
    <t>Bourání dřevěných konstrukcí pro LTM včetně výplně strojně</t>
  </si>
  <si>
    <t>756498868</t>
  </si>
  <si>
    <t>Bourání konstrukcí LTM ve vodních tocích s přemístěním suti na hromady na vzdálenost do 20 m nebo s naložením na dopravní prostředek strojně dřevěných včetně výplně</t>
  </si>
  <si>
    <t>66,40 "odstranění stávajícího opevnění v km 6,072 - 6,142; planimetrováno SW Civil3D"</t>
  </si>
  <si>
    <t>998</t>
  </si>
  <si>
    <t>Přesun hmot</t>
  </si>
  <si>
    <t>18</t>
  </si>
  <si>
    <t>998332011</t>
  </si>
  <si>
    <t>Přesun hmot pro úpravy vodních toků a kanály</t>
  </si>
  <si>
    <t>-1586950477</t>
  </si>
  <si>
    <t>Přesun hmot pro úpravy vodních toků a kanály, hráze rybníků apod. dopravní vzdálenost do 500 m</t>
  </si>
  <si>
    <t>25 7042-2 - SO02 Mřenka, Palačov (HM 905 987), ř. km 6,147-6,828 – pojištěný 213 287 STA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</si>
  <si>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</si>
  <si>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</si>
  <si>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</si>
  <si>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>111251101</t>
  </si>
  <si>
    <t>Odstranění křovin a stromů průměru kmene do 100 mm i s kořeny sklonu terénu do 1:5 z celkové plochy do 100 m2 strojně</t>
  </si>
  <si>
    <t>-1862140240</t>
  </si>
  <si>
    <t>Odstranění křovin a stromů s odstraněním kořenů strojně průměru kmene do 100 mm v rovině nebo ve svahu sklonu terénu do 1:5, při celkové ploše do 100 m2</t>
  </si>
  <si>
    <t>34,0*2,0 "křoviny budou odstraňovány na levém břehu v km 6,147 - 6,182, pokud to bude nutné, jedná se o předpoklad projektanta"</t>
  </si>
  <si>
    <t>112101101</t>
  </si>
  <si>
    <t>Odstranění stromů listnatých průměru kmene přes 100 do 300 mm</t>
  </si>
  <si>
    <t>kus</t>
  </si>
  <si>
    <t>-753697013</t>
  </si>
  <si>
    <t>Odstranění stromů s odřezáním kmene a s odvětvením listnatých, průměru kmene přes 100 do 300 mm</t>
  </si>
  <si>
    <t>7 "soukmení javoru na levém břehu"</t>
  </si>
  <si>
    <t>112101102</t>
  </si>
  <si>
    <t>Odstranění stromů listnatých průměru kmene přes 300 do 500 mm</t>
  </si>
  <si>
    <t>1062645501</t>
  </si>
  <si>
    <t>Odstranění stromů s odřezáním kmene a s odvětvením listnatých, průměru kmene přes 300 do 500 mm</t>
  </si>
  <si>
    <t>1 "líska na pravém břehu""</t>
  </si>
  <si>
    <t>112155115</t>
  </si>
  <si>
    <t>Štěpkování stromků a větví v zapojeném porostu průměru kmene do 300 mm s naložením</t>
  </si>
  <si>
    <t>-38488641</t>
  </si>
  <si>
    <t>Štěpkování s naložením na dopravní prostředek a odvozem do 20 km stromků a větví v zapojeném porostu, průměru kmene do 300 mm</t>
  </si>
  <si>
    <t>7 "větve z pokácených stromů"</t>
  </si>
  <si>
    <t>112155121</t>
  </si>
  <si>
    <t>Štěpkování stromků a větví v zapojeném porostu průměru kmene přes 300 do 500 mm s naložením</t>
  </si>
  <si>
    <t>-60959322</t>
  </si>
  <si>
    <t>Štěpkování s naložením na dopravní prostředek a odvozem do 20 km stromků a větví v zapojeném porostu, průměru kmene přes 300 do 500 mm</t>
  </si>
  <si>
    <t>1 "větev z pokácených stromů"</t>
  </si>
  <si>
    <t>-464890260</t>
  </si>
  <si>
    <t>1122511011R</t>
  </si>
  <si>
    <t>Odstranění pařezu vícekmene vč. odvozu a biologické likvidace</t>
  </si>
  <si>
    <t>-98221137</t>
  </si>
  <si>
    <t>1 "soukmení javoru na levém břehu"</t>
  </si>
  <si>
    <t>1122511021R</t>
  </si>
  <si>
    <t>Odstranění pařezů vč. odvozu a biologické likvidace</t>
  </si>
  <si>
    <t>1336290332</t>
  </si>
  <si>
    <t>114203103</t>
  </si>
  <si>
    <t>Rozebrání dlažeb z lomového kamene nebo betonových tvárnic do cementové malty</t>
  </si>
  <si>
    <t>252987126</t>
  </si>
  <si>
    <t>Rozebrání dlažeb nebo záhozů s naložením na dopravní prostředek dlažeb z lomového kamene nebo betonových tvárnic do cementové malty se spárami zalitými cementovou maltou</t>
  </si>
  <si>
    <t>5,5 "rozebrání dlažby kolem výústního objektu na pravém břehu u stupně v km 6,192"</t>
  </si>
  <si>
    <t>0,5*2 "vybourání dlažby okolo předprahu stupně v km 6,780"</t>
  </si>
  <si>
    <t>1,3 "vybourání dlažby ve vývaru o šířce cca 0,3 m u stupně v km 6,828"</t>
  </si>
  <si>
    <t>-1920793730</t>
  </si>
  <si>
    <t>1054637719</t>
  </si>
  <si>
    <t>335,21 "výkopy v km 6,147 - 6,202 a 6,741 - 6,775; planimetrováno SW Civil3D"</t>
  </si>
  <si>
    <t>5*1,5*0,6 "dno pod předprahem v km 6,780, d = 5,0 m - pro opevnění mezi patkami"</t>
  </si>
  <si>
    <t>-1483820836</t>
  </si>
  <si>
    <t>Odvoz na skládku ve vzdálenosti 10 km</t>
  </si>
  <si>
    <t>Suť</t>
  </si>
  <si>
    <t>0,8*2,15*1,0 "vybourání předprahu stupně v km 6,780"</t>
  </si>
  <si>
    <t>0,38*2,0 "nová patka ve vývaru stupně v km 6,828"</t>
  </si>
  <si>
    <t>196,45*0,7 "rozebrání stávajícího opevnění v km 6,147 - 6,202; 30 % kamene bude zpětně použito na nové opevnění; jedná se odhad projektanta"</t>
  </si>
  <si>
    <t>85,15*0,95 "rozebrání stávajícího opevnění v km 6,741 - 6,775; 5 % kamene bude zpětně použito na nové opevnění; jedná se odhad projektanta"</t>
  </si>
  <si>
    <t>Zemina</t>
  </si>
  <si>
    <t>-32,52 "hutněný násyp v km 6,147 - 6,202 a 6,741 - 6,775; planimetrováno SW Civil3D"</t>
  </si>
  <si>
    <t>-1662613042</t>
  </si>
  <si>
    <t>32,52 "hutněný násyp v km 6,147 - 6,202 a 6,741 - 6,775; planimetrováno SW Civil3D"</t>
  </si>
  <si>
    <t>-1496859027</t>
  </si>
  <si>
    <t>-895557978</t>
  </si>
  <si>
    <t>259,88 "osetí v km 6,152 - 6,202 a 6,741 - 6,775; planimetrováno SW Civil3D"</t>
  </si>
  <si>
    <t>-783991598</t>
  </si>
  <si>
    <t>259,88*0,015 'Přepočtené koeficientem množství</t>
  </si>
  <si>
    <t>-400511459</t>
  </si>
  <si>
    <t>75,35 "svahování výkopů v km 6,147 - 6,202 a 6,741 - 6,775; planimetrováno SW Civil3D"</t>
  </si>
  <si>
    <t>-967368129</t>
  </si>
  <si>
    <t>183,78 "svahování násypů v km 6,147 - 6,202 a 6,741 - 6,775; planimetrováno SW Civil3D"</t>
  </si>
  <si>
    <t>Zakládání</t>
  </si>
  <si>
    <t>19</t>
  </si>
  <si>
    <t>270210113</t>
  </si>
  <si>
    <t>Zdivo základové z lomového kamene výplňové na maltu MC 25</t>
  </si>
  <si>
    <t>953161684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</si>
  <si>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25</t>
  </si>
  <si>
    <t>0,8*4,54*0,7 "nový předpráh stupně v km 6,780"</t>
  </si>
  <si>
    <t>Svislé a kompletní konstrukce</t>
  </si>
  <si>
    <t>20</t>
  </si>
  <si>
    <t>321212345</t>
  </si>
  <si>
    <t>Oprava zdiva vodních staveb do 3 m3 z lomového kamene obkladního včetně jeho dodání</t>
  </si>
  <si>
    <t>2062100393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</si>
  <si>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</si>
  <si>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0,1 "nový kámen přelivné hrany stupně v km 6,192"</t>
  </si>
  <si>
    <t>321213234</t>
  </si>
  <si>
    <t>Zdivo nadzákladové z lomového kamene vodních staveb rubové se zatřením na maltu MC 25</t>
  </si>
  <si>
    <t>-1242608885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</si>
  <si>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</si>
  <si>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0,8*4,54*0,3 "nový předpráh stupně v km 6,780"</t>
  </si>
  <si>
    <t>22</t>
  </si>
  <si>
    <t>321366111</t>
  </si>
  <si>
    <t>Výztuž železobetonových konstrukcí vodních staveb z oceli 10 505 D do 12 mm</t>
  </si>
  <si>
    <t>1706925146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</si>
  <si>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</si>
  <si>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Poznámka k položce:_x000d_
Součástí položky je také vyvrtání otvorů, do stávajícího betonového základu patky, do kterých budou osazovány ocelové trny.</t>
  </si>
  <si>
    <t>0,001 "ocelové trny průměr 8 mm; ocel (R) B500B, osazení do spár přelivné hrany stupně v km 6,192; 0,395 kg/m"</t>
  </si>
  <si>
    <t>23</t>
  </si>
  <si>
    <t>58562044</t>
  </si>
  <si>
    <t xml:space="preserve">malta kotvící epoxidová </t>
  </si>
  <si>
    <t>782289589</t>
  </si>
  <si>
    <t>malta zálivková epoxidová na podlévání základů strojů</t>
  </si>
  <si>
    <t>2 "ocelové trny průměr 8 mm; ocel (R) B500B, osazení do spár nové patky (11,0 m) na levém břehu; 34 ks"</t>
  </si>
  <si>
    <t>2*0,03 'Přepočtené koeficientem množství</t>
  </si>
  <si>
    <t>24</t>
  </si>
  <si>
    <t>457312813</t>
  </si>
  <si>
    <t>Těsnící vrstva z betonu mrazuvzdorného tř. C 25/30 tl přes 150 do 200 mm</t>
  </si>
  <si>
    <t>-989570638</t>
  </si>
  <si>
    <t>Těsnicí nebo opevňovací vrstva z prostého betonu pro prostředí s mrazovými cykly tř. C 25/30, tl. vrstvy 200 mm</t>
  </si>
  <si>
    <t>1,2*4,94 "podkladní beton pod nový předpráh stupně v km 6,780"</t>
  </si>
  <si>
    <t>25</t>
  </si>
  <si>
    <t>461211111</t>
  </si>
  <si>
    <t>Patka z lomového kamene na maltu cementovou průřez do 0,40 m2</t>
  </si>
  <si>
    <t>-1348530177</t>
  </si>
  <si>
    <t>Patka z lomového kamene upraveného na cementovou maltu, s vyspárováním, s dlažbovitou úpravou povrchu a s vypracováním horní hrany, plocha průřezu patky do 0,40 m2</t>
  </si>
  <si>
    <t>26</t>
  </si>
  <si>
    <t>-950302050</t>
  </si>
  <si>
    <t>82,11 "oboustranná patka v km 6,147 - 6,202 a 6,741 - 6,775; planimetrováno SW Civil3D"</t>
  </si>
  <si>
    <t>5*1,5*0,7 "dno pod předprahem v km 6,780, d=5,0 m - opevnění mezi patkami, opevnění ve dně v km 6,775 bude ukončeno řadou kamenů vyskládaných na štět"</t>
  </si>
  <si>
    <t>27</t>
  </si>
  <si>
    <t>580695438</t>
  </si>
  <si>
    <t>0,5*(32,73+34,11) "oboustanná patka v km 6,147 - 6,202; planimetrováno SW Civil3D ze situace"</t>
  </si>
  <si>
    <t>0,5*(32,45+30,82) "oboustanná patka v km 6,741 - 6,775; planimetrováno SW Civil3D ze situace"</t>
  </si>
  <si>
    <t>28</t>
  </si>
  <si>
    <t>463212121</t>
  </si>
  <si>
    <t>Rovnanina z lomového kamene upraveného s vyplněním spár těženým kamenivem</t>
  </si>
  <si>
    <t>-395247619</t>
  </si>
  <si>
    <t>Rovnanina z lomového kamene upraveného, tříděného jakékoliv tloušťky rovnaniny s vyplněním spár a dutin těženým kamenivem</t>
  </si>
  <si>
    <t>197,32*0,7 "oboustranná rovnanina o hmotnosti 200 - 500 kg v km 6,147 - 6,202; 70 % bude budováno z nového kamene; planimetrováno SW Civil3D"</t>
  </si>
  <si>
    <t>85,15*0,95 "oboustranná rovnanina o hmotnosti 200 - 500 kg v km 6,741 - 6,775; 95 % bude budováno z nového kamene; planimetrováno SW Civil3D"</t>
  </si>
  <si>
    <t>29</t>
  </si>
  <si>
    <t>4632121211R</t>
  </si>
  <si>
    <t>Rovnanina z lomového kamene upraveného s vyplněním spár těženým kamenivem z původního materiálu</t>
  </si>
  <si>
    <t>1824358400</t>
  </si>
  <si>
    <t>Poznámka k položce:_x000d_
Bude použito kamenivo z původního opevnění, které bude na stavbě očištěno a zpětně použito.</t>
  </si>
  <si>
    <t>197,32*0,3 "oboustranná rovnanina o hmotnosti 200 - 500 kg v km 6,147 - 6,202; 30 % bude budováno z původního kamene; planimetrováno SW Civil3D"</t>
  </si>
  <si>
    <t>85,15*0,05 "oboustranná rovnanina o hmotnosti 200 - 500 kg v km 6,741 - 6,775; 5 % bude budováno z původního kamene; planimetrováno SW Civil3D"</t>
  </si>
  <si>
    <t>30</t>
  </si>
  <si>
    <t>-452799014</t>
  </si>
  <si>
    <t>2,9*(32,73+34,11) "urovnání líce v km 6,147 - 6,202; planimetrováno SW Civil3D"</t>
  </si>
  <si>
    <t>2,9*(32,45+30,82) "urovnání líce v km 6,741 - 6,775; planimetrováno SW Civil3D"</t>
  </si>
  <si>
    <t>31</t>
  </si>
  <si>
    <t>465210113</t>
  </si>
  <si>
    <t>Schody z lomového kamene na sucho se zalitím spár MC tl 300 mm</t>
  </si>
  <si>
    <t>-87905741</t>
  </si>
  <si>
    <t>Schody z lomového kamene lomařsky upraveného pro dlažbu na sucho, se zalitím spár cementovou maltou, se zatřením spár, tl. kamene 300 mm</t>
  </si>
  <si>
    <t>1,2*0,3*2 "doplnit 2 stupně schodů u stupěn v km 6,192"</t>
  </si>
  <si>
    <t>32</t>
  </si>
  <si>
    <t>465511511</t>
  </si>
  <si>
    <t>Dlažba z lomového kamene do malty s vyplněním spár maltou a vyspárováním pl do 20 m2 tl 200 mm</t>
  </si>
  <si>
    <t>-2025462056</t>
  </si>
  <si>
    <t>Dlažba z lomového kamene upraveného vodorovná nebo plocha ve sklonu do 1:2 s dodáním hmot do cementové malty, s vyplněním spár a s vyspárováním cementovou maltou v ploše do 20 m2, tl. 200 mm</t>
  </si>
  <si>
    <t>Poškozená dlažba bude vybourána okolo poškození v šířce cca 0,3 m.</t>
  </si>
  <si>
    <t>5,5 "oprava dlažby kolem výústního objektu na pravém břehu u stupně v km 6,192"</t>
  </si>
  <si>
    <t>0,5*2 "oprava dlažby okolo předprahu stupně v km 6,780"</t>
  </si>
  <si>
    <t>3,62 "oprava dlažby ve vývaru u stupně v km 6,828"</t>
  </si>
  <si>
    <t>Úpravy povrchů, podlahy a osazování výplní</t>
  </si>
  <si>
    <t>33</t>
  </si>
  <si>
    <t>62863 R</t>
  </si>
  <si>
    <t>Příplatek za průmyslově vyráběnou spárovací hmotu pro přírodní kámen a venkovní použití</t>
  </si>
  <si>
    <t>-1723077541</t>
  </si>
  <si>
    <t>Oprava spár dlažby vývarů v rozsahu 20 %</t>
  </si>
  <si>
    <t>17,018 "oprava spár vývarů u stupňů v k 6,147; 6,192; 6,780 a 6,828 v rozsahu 20 %"</t>
  </si>
  <si>
    <t>34</t>
  </si>
  <si>
    <t>636195311</t>
  </si>
  <si>
    <t>Oprava spár dlažby z lomového kamene hl do 70 mm maltou cementovou včetně vysekání</t>
  </si>
  <si>
    <t>1578980264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</si>
  <si>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</si>
  <si>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11,42+9,73 "vývar stupně v km 6,147"</t>
  </si>
  <si>
    <t>14,93+13,52 "vývar stupně v km 6,192"</t>
  </si>
  <si>
    <t>6,85+7,69 "vývar stupně v km 6,780"</t>
  </si>
  <si>
    <t>11,33+9,62 "vývar stupně v km 6,828"</t>
  </si>
  <si>
    <t>85,090*0,2</t>
  </si>
  <si>
    <t>35</t>
  </si>
  <si>
    <t>938901101</t>
  </si>
  <si>
    <t>Očištění dlažby z lomového kamene nebo z betonových desek od porostu</t>
  </si>
  <si>
    <t>-1601762784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</si>
  <si>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</si>
  <si>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Očištění dlažby vývarů</t>
  </si>
  <si>
    <t>36</t>
  </si>
  <si>
    <t>966025112</t>
  </si>
  <si>
    <t>Bourání konstrukcí LTM zdiva kamenného na MC strojně</t>
  </si>
  <si>
    <t>-1113458906</t>
  </si>
  <si>
    <t>Bourání konstrukcí LTM ve vodních tocích s přemístěním suti na hromady na vzdálenost do 20 m nebo s naložením na dopravní prostředek strojně ze zdiva kamenného, pro jakýkoliv druh kamene na maltu cementovou</t>
  </si>
  <si>
    <t>37</t>
  </si>
  <si>
    <t>966025113</t>
  </si>
  <si>
    <t>Bourání konstrukcí LTM zdiva kamenného na sucho strojně</t>
  </si>
  <si>
    <t>-1479178873</t>
  </si>
  <si>
    <t>Bourání konstrukcí LTM ve vodních tocích s přemístěním suti na hromady na vzdálenost do 20 m nebo s naložením na dopravní prostředek strojně ze zdiva kamenného, pro jakýkoliv druh kamene na sucho</t>
  </si>
  <si>
    <t>197,32 "rozebrání stávajícího opevnění v km 6,147 - 6,202; 30 % kamene bude zpětně použito na nové opevnění; jedná se odhad projektanta"</t>
  </si>
  <si>
    <t>85,15 "rozebrání stávajícího opevnění v km 6,741 - 6,775; 5 % kamene bude zpětně použito na nové opevnění; jedná se odhad projektanta"</t>
  </si>
  <si>
    <t>38</t>
  </si>
  <si>
    <t>985131111</t>
  </si>
  <si>
    <t>Očištění ploch stěn, rubu kleneb a podlah tlakovou vodou</t>
  </si>
  <si>
    <t>1132824751</t>
  </si>
  <si>
    <t>39</t>
  </si>
  <si>
    <t>-806180359</t>
  </si>
  <si>
    <t>25 7042-3 - Vedlejší a ostatní náklady</t>
  </si>
  <si>
    <t>OST - Ostatní</t>
  </si>
  <si>
    <t>VRN - Vedlejší rozpočtové náklady</t>
  </si>
  <si>
    <t xml:space="preserve">    VRN4 - Inženýrská činnost</t>
  </si>
  <si>
    <t>OST</t>
  </si>
  <si>
    <t>Ostatní</t>
  </si>
  <si>
    <t>800800001</t>
  </si>
  <si>
    <t>Náklady spojené se zajištěním a realizací prací</t>
  </si>
  <si>
    <t>512</t>
  </si>
  <si>
    <t>-1278483872</t>
  </si>
  <si>
    <t>Poznámka k položce:_x000d_
Uvedení pozemků do původního stavu.</t>
  </si>
  <si>
    <t>800800008</t>
  </si>
  <si>
    <t>Protokolární předání stavbou dotčených pozemků a _x000d_
komunikací, uvedených do původního stavu, zpět jejich_x000d_
 vlastníkům</t>
  </si>
  <si>
    <t>-141546978</t>
  </si>
  <si>
    <t>Protokolární předání stavbou dotčených pozemků a 
komunikací, uvedených do původního stavu, zpět jejich
 vlastníkům</t>
  </si>
  <si>
    <t>800800015</t>
  </si>
  <si>
    <t>Zajištění a zabezpečení staveniště, zřízení a likvidace zařízení staveniště, včetně případných přípojek, přístupů, _x000d_
deponií apod.</t>
  </si>
  <si>
    <t>-1924400312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</si>
  <si>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</si>
  <si>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</si>
  <si>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</si>
  <si>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</si>
  <si>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</si>
  <si>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706879215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</si>
  <si>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</si>
  <si>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</si>
  <si>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</si>
  <si>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59205619</t>
  </si>
  <si>
    <t>10 R</t>
  </si>
  <si>
    <t>Zajištění slovení rybí obsádky, mihulí*, měkkýšů* a raků* k tomu oprávněnou osobou, včetně pořízení protokolu a zajištění oznámení zahájení prací na vodním toku příslušnému uživateli rybářského revíru.</t>
  </si>
  <si>
    <t>148679401</t>
  </si>
  <si>
    <t>Poznámka k položce:_x000d_
Zajištění slovení rybí obsádky a dalších organismů podléhajících zvláštní ochraně k tomu oprávněnou osobou, včetně pořízení protokolu a zajištění oznámení zahájení prací na vodním toku příslušnému uživateli rybářského revíru.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</si>
  <si>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</si>
  <si>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</si>
  <si>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-1055175114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</si>
  <si>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stavby._x000d_
Součástí dokumentace bude také popis a zdůvodnění případných změn a odchylek skutečného provedení stavby od stavebního povolení a ověřené projektové dokumentace.</t>
  </si>
  <si>
    <t>13.1 R</t>
  </si>
  <si>
    <t>Zpracování a předání dokumentace skut. provedení stavby (2 paré + 1 v el. formě na USB) objednateli.</t>
  </si>
  <si>
    <t>-990730948</t>
  </si>
  <si>
    <t>Poznámka k položce:_x000d_
Zpracování a předání dokumentace skutečného provedení stavby (2 paré + 1 v elektronické formě na USB) objednateli._x000d_
Součástí dokumentace bude také popis a zdůvodnění případných změn a odchylek skutečného provedení stavby od stavebního povolení a ověřené projektové dokumentace.</t>
  </si>
  <si>
    <t>13.2 R</t>
  </si>
  <si>
    <t>Zpracování a předání zaměření skutečného provedení stavby – geodetická část dokumentace (2 paré + 1 v el. formě na USB) v rozsahu odpovídajícím příslušným právním předpisům, vč. zveřejnění v digitální technické mapě.</t>
  </si>
  <si>
    <t>1738815703</t>
  </si>
  <si>
    <t>Poznámka k položce:_x000d_
Zpracování a předání zaměření skutečného provedení stavby – geodetická část dokumentace (2 paré + 1 v elektronické formě na USB) v rozsahu odpovídajícím příslušným právním předpisům. Pořízení fotodokumentace stavby, vč. zveřejnění v digitální technické mapě.</t>
  </si>
  <si>
    <t>17 R</t>
  </si>
  <si>
    <t>Aktualizace (přizpůsobení) nebo zpracování* plánu bezpečnosti a ochrany zdraví při práci.</t>
  </si>
  <si>
    <t>-1342945194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</si>
  <si>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</si>
  <si>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</si>
  <si>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Aktualizace havarijního plánu pro celou stavbu.</t>
  </si>
  <si>
    <t>-506771921</t>
  </si>
  <si>
    <t>19 R</t>
  </si>
  <si>
    <t>Provedení opatření vyplývajících z havarijního plánu.</t>
  </si>
  <si>
    <t>-1031333439</t>
  </si>
  <si>
    <t>VRN4</t>
  </si>
  <si>
    <t>Inženýrská činnost</t>
  </si>
  <si>
    <t>041903001</t>
  </si>
  <si>
    <t>Inženýrská činnost dozory - Dozor jiné osoby - dohled biologa</t>
  </si>
  <si>
    <t>…</t>
  </si>
  <si>
    <t>1024</t>
  </si>
  <si>
    <t>1272140858</t>
  </si>
  <si>
    <t>Dozor jiné osoby - dohled biologa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</si>
</sst>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257042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Mřenka, Palačov, ř. km 6,080–6,828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Palačov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GEOtest, a.s.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'25 7042-1 - SO01 Mřenka,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'25 7042-1 - SO01 Mřenka, ...'!P121</f>
        <v>0</v>
      </c>
      <c r="AV95" s="129">
        <f>'25 7042-1 - SO01 Mřenka, ...'!J33</f>
        <v>0</v>
      </c>
      <c r="AW95" s="129">
        <f>'25 7042-1 - SO01 Mřenka, ...'!J34</f>
        <v>0</v>
      </c>
      <c r="AX95" s="129">
        <f>'25 7042-1 - SO01 Mřenka, ...'!J35</f>
        <v>0</v>
      </c>
      <c r="AY95" s="129">
        <f>'25 7042-1 - SO01 Mřenka, ...'!J36</f>
        <v>0</v>
      </c>
      <c r="AZ95" s="129">
        <f>'25 7042-1 - SO01 Mřenka, ...'!F33</f>
        <v>0</v>
      </c>
      <c r="BA95" s="129">
        <f>'25 7042-1 - SO01 Mřenka, ...'!F34</f>
        <v>0</v>
      </c>
      <c r="BB95" s="129">
        <f>'25 7042-1 - SO01 Mřenka, ...'!F35</f>
        <v>0</v>
      </c>
      <c r="BC95" s="129">
        <f>'25 7042-1 - SO01 Mřenka, ...'!F36</f>
        <v>0</v>
      </c>
      <c r="BD95" s="131">
        <f>'25 7042-1 - SO01 Mřenka, 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37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'25 7042-2 - SO02 Mřenka,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'25 7042-2 - SO02 Mřenka, ...'!P124</f>
        <v>0</v>
      </c>
      <c r="AV96" s="129">
        <f>'25 7042-2 - SO02 Mřenka, ...'!J33</f>
        <v>0</v>
      </c>
      <c r="AW96" s="129">
        <f>'25 7042-2 - SO02 Mřenka, ...'!J34</f>
        <v>0</v>
      </c>
      <c r="AX96" s="129">
        <f>'25 7042-2 - SO02 Mřenka, ...'!J35</f>
        <v>0</v>
      </c>
      <c r="AY96" s="129">
        <f>'25 7042-2 - SO02 Mřenka, ...'!J36</f>
        <v>0</v>
      </c>
      <c r="AZ96" s="129">
        <f>'25 7042-2 - SO02 Mřenka, ...'!F33</f>
        <v>0</v>
      </c>
      <c r="BA96" s="129">
        <f>'25 7042-2 - SO02 Mřenka, ...'!F34</f>
        <v>0</v>
      </c>
      <c r="BB96" s="129">
        <f>'25 7042-2 - SO02 Mřenka, ...'!F35</f>
        <v>0</v>
      </c>
      <c r="BC96" s="129">
        <f>'25 7042-2 - SO02 Mřenka, ...'!F36</f>
        <v>0</v>
      </c>
      <c r="BD96" s="131">
        <f>'25 7042-2 - SO02 Mřenka, ...'!F37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7" customFormat="1" ht="24.75" customHeight="1">
      <c r="A97" s="120" t="s">
        <v>84</v>
      </c>
      <c r="B97" s="121"/>
      <c r="C97" s="122"/>
      <c r="D97" s="123" t="s">
        <v>94</v>
      </c>
      <c r="E97" s="123"/>
      <c r="F97" s="123"/>
      <c r="G97" s="123"/>
      <c r="H97" s="123"/>
      <c r="I97" s="124"/>
      <c r="J97" s="123" t="s">
        <v>95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'25 7042-3 - Vedlejší a os...'!J30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33">
        <v>0</v>
      </c>
      <c r="AT97" s="134">
        <f>ROUND(SUM(AV97:AW97),2)</f>
        <v>0</v>
      </c>
      <c r="AU97" s="135">
        <f>'25 7042-3 - Vedlejší a os...'!P119</f>
        <v>0</v>
      </c>
      <c r="AV97" s="134">
        <f>'25 7042-3 - Vedlejší a os...'!J33</f>
        <v>0</v>
      </c>
      <c r="AW97" s="134">
        <f>'25 7042-3 - Vedlejší a os...'!J34</f>
        <v>0</v>
      </c>
      <c r="AX97" s="134">
        <f>'25 7042-3 - Vedlejší a os...'!J35</f>
        <v>0</v>
      </c>
      <c r="AY97" s="134">
        <f>'25 7042-3 - Vedlejší a os...'!J36</f>
        <v>0</v>
      </c>
      <c r="AZ97" s="134">
        <f>'25 7042-3 - Vedlejší a os...'!F33</f>
        <v>0</v>
      </c>
      <c r="BA97" s="134">
        <f>'25 7042-3 - Vedlejší a os...'!F34</f>
        <v>0</v>
      </c>
      <c r="BB97" s="134">
        <f>'25 7042-3 - Vedlejší a os...'!F35</f>
        <v>0</v>
      </c>
      <c r="BC97" s="134">
        <f>'25 7042-3 - Vedlejší a os...'!F36</f>
        <v>0</v>
      </c>
      <c r="BD97" s="136">
        <f>'25 7042-3 - Vedlejší a os...'!F37</f>
        <v>0</v>
      </c>
      <c r="BE97" s="7"/>
      <c r="BT97" s="132" t="s">
        <v>88</v>
      </c>
      <c r="BV97" s="132" t="s">
        <v>82</v>
      </c>
      <c r="BW97" s="132" t="s">
        <v>96</v>
      </c>
      <c r="BX97" s="132" t="s">
        <v>5</v>
      </c>
      <c r="CL97" s="132" t="s">
        <v>1</v>
      </c>
      <c r="CM97" s="132" t="s">
        <v>90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xyaJpgpz88nGNs2nS+8PHY1gGZylRgMCzI2JQ/uBqMc/A7fs35r2l0SxN4dghTQf7+HpPqj3JS690BfhJj7PDw==" hashValue="Bgg7Ry00QI006/dA1Ksy/MgcMgiXVBLDZOqZST2lWqtZz47n7xR7BKgKaBmjBIiDk3nbVds/mFy6PABY6PqOf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5 7042-1 - SO01 Mřenka, ...'!C2" display="/"/>
    <hyperlink ref="A96" location="'25 7042-2 - SO02 Mřenka, ...'!C2" display="/"/>
    <hyperlink ref="A97" location="'25 7042-3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90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Mřenka, Palačov, ř. km 6,080–6,828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ROUND((SUM(BE121:BE184)),  2)</f>
        <v>0</v>
      </c>
      <c r="G33" s="39"/>
      <c r="H33" s="39"/>
      <c r="I33" s="156">
        <v>0.20999999999999999</v>
      </c>
      <c r="J33" s="155">
        <f>ROUND(((SUM(BE121:BE184))*I33),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ROUND((SUM(BF121:BF184)),  2)</f>
        <v>0</v>
      </c>
      <c r="G34" s="39"/>
      <c r="H34" s="39"/>
      <c r="I34" s="156">
        <v>0.12</v>
      </c>
      <c r="J34" s="155">
        <f>ROUND(((SUM(BF121:BF184))*I34),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ROUND((SUM(BG121:BG184)),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ROUND((SUM(BH121:BH184)),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ROUND((SUM(BI121:BI184)),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Mřenka, Palačov, ř. km 6,080–6,828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25 7042-1 - SO01 Mřenka, Palačov (HM 905 987), ř. km 6,080–6,147 – nepojištěný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Palačov</v>
      </c>
      <c r="G89" s="41"/>
      <c r="H89" s="41"/>
      <c r="I89" s="33" t="s">
        <v>22</v>
      </c>
      <c r="J89" s="80" t="str">
        <f>IF(J12="","",J12)</f>
        <v>15. 7. 2025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J182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Mřenka, Palačov, ř. km 6,080–6,828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30" customHeight="1">
      <c r="A113" s="39"/>
      <c r="B113" s="40"/>
      <c r="C113" s="41"/>
      <c r="D113" s="41"/>
      <c r="E113" s="77" t="str">
        <f>E9</f>
        <v>25 7042-1 - SO01 Mřenka, Palačov (HM 905 987), ř. km 6,080–6,147 – nepojištěný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Palačov</v>
      </c>
      <c r="G115" s="41"/>
      <c r="H115" s="41"/>
      <c r="I115" s="33" t="s">
        <v>22</v>
      </c>
      <c r="J115" s="80" t="str">
        <f>IF(J12="","",J12)</f>
        <v>15. 7. 2025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Povodí Moravy, s.p.</v>
      </c>
      <c r="G117" s="41"/>
      <c r="H117" s="41"/>
      <c r="I117" s="33" t="s">
        <v>32</v>
      </c>
      <c r="J117" s="37" t="str">
        <f>E21</f>
        <v>GEOtest,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37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111</v>
      </c>
      <c r="D120" s="195" t="s">
        <v>65</v>
      </c>
      <c r="E120" s="195" t="s">
        <v>61</v>
      </c>
      <c r="F120" s="195" t="s">
        <v>62</v>
      </c>
      <c r="G120" s="195" t="s">
        <v>112</v>
      </c>
      <c r="H120" s="195" t="s">
        <v>113</v>
      </c>
      <c r="I120" s="195" t="s">
        <v>114</v>
      </c>
      <c r="J120" s="195" t="s">
        <v>102</v>
      </c>
      <c r="K120" s="196" t="s">
        <v>115</v>
      </c>
      <c r="L120" s="197"/>
      <c r="M120" s="101" t="s">
        <v>1</v>
      </c>
      <c r="N120" s="102" t="s">
        <v>44</v>
      </c>
      <c r="O120" s="102" t="s">
        <v>116</v>
      </c>
      <c r="P120" s="102" t="s">
        <v>117</v>
      </c>
      <c r="Q120" s="102" t="s">
        <v>118</v>
      </c>
      <c r="R120" s="102" t="s">
        <v>119</v>
      </c>
      <c r="S120" s="102" t="s">
        <v>120</v>
      </c>
      <c r="T120" s="103" t="s">
        <v>121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122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676.62504079999997</v>
      </c>
      <c r="S121" s="105"/>
      <c r="T121" s="201">
        <f>T122</f>
        <v>36.520000000000003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79</v>
      </c>
      <c r="AU121" s="18" t="s">
        <v>104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79</v>
      </c>
      <c r="E122" s="206" t="s">
        <v>123</v>
      </c>
      <c r="F122" s="206" t="s">
        <v>124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P123+P165+P178+P182</f>
        <v>0</v>
      </c>
      <c r="Q122" s="211"/>
      <c r="R122" s="212">
        <f>R123+R165+R178+R182</f>
        <v>676.62504079999997</v>
      </c>
      <c r="S122" s="211"/>
      <c r="T122" s="213">
        <f>T123+T165+T178+T182</f>
        <v>36.520000000000003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88</v>
      </c>
      <c r="AT122" s="215" t="s">
        <v>79</v>
      </c>
      <c r="AU122" s="215" t="s">
        <v>80</v>
      </c>
      <c r="AY122" s="214" t="s">
        <v>125</v>
      </c>
      <c r="BK122" s="216">
        <f>BK123+BK165+BK178+BK182</f>
        <v>0</v>
      </c>
    </row>
    <row r="123" s="12" customFormat="1" ht="22.8" customHeight="1">
      <c r="A123" s="12"/>
      <c r="B123" s="203"/>
      <c r="C123" s="204"/>
      <c r="D123" s="205" t="s">
        <v>79</v>
      </c>
      <c r="E123" s="217" t="s">
        <v>88</v>
      </c>
      <c r="F123" s="217" t="s">
        <v>126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SUM(P124:P164)</f>
        <v>0</v>
      </c>
      <c r="Q123" s="211"/>
      <c r="R123" s="212">
        <f>SUM(R124:R164)</f>
        <v>0.0036680000000000003</v>
      </c>
      <c r="S123" s="211"/>
      <c r="T123" s="213">
        <f>SUM(T124:T164)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88</v>
      </c>
      <c r="AT123" s="215" t="s">
        <v>79</v>
      </c>
      <c r="AU123" s="215" t="s">
        <v>88</v>
      </c>
      <c r="AY123" s="214" t="s">
        <v>125</v>
      </c>
      <c r="BK123" s="216">
        <f>SUM(BK124:BK164)</f>
        <v>0</v>
      </c>
    </row>
    <row r="124" s="2" customFormat="1" ht="37.8" customHeight="1">
      <c r="A124" s="39"/>
      <c r="B124" s="40"/>
      <c r="C124" s="219" t="s">
        <v>88</v>
      </c>
      <c r="D124" s="219" t="s">
        <v>127</v>
      </c>
      <c r="E124" s="220" t="s">
        <v>128</v>
      </c>
      <c r="F124" s="221" t="s">
        <v>129</v>
      </c>
      <c r="G124" s="222" t="s">
        <v>130</v>
      </c>
      <c r="H124" s="223">
        <v>140</v>
      </c>
      <c r="I124" s="224"/>
      <c r="J124" s="225">
        <f>ROUND(I124*H124,2)</f>
        <v>0</v>
      </c>
      <c r="K124" s="221" t="s">
        <v>131</v>
      </c>
      <c r="L124" s="45"/>
      <c r="M124" s="226" t="s">
        <v>1</v>
      </c>
      <c r="N124" s="227" t="s">
        <v>45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132</v>
      </c>
      <c r="AT124" s="230" t="s">
        <v>127</v>
      </c>
      <c r="AU124" s="230" t="s">
        <v>90</v>
      </c>
      <c r="AY124" s="18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88</v>
      </c>
      <c r="BK124" s="231">
        <f>ROUND(I124*H124,2)</f>
        <v>0</v>
      </c>
      <c r="BL124" s="18" t="s">
        <v>132</v>
      </c>
      <c r="BM124" s="230" t="s">
        <v>133</v>
      </c>
    </row>
    <row r="125" s="2" customFormat="1">
      <c r="A125" s="39"/>
      <c r="B125" s="40"/>
      <c r="C125" s="41"/>
      <c r="D125" s="232" t="s">
        <v>134</v>
      </c>
      <c r="E125" s="41"/>
      <c r="F125" s="233" t="s">
        <v>135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90</v>
      </c>
    </row>
    <row r="126" s="13" customFormat="1">
      <c r="A126" s="13"/>
      <c r="B126" s="237"/>
      <c r="C126" s="238"/>
      <c r="D126" s="232" t="s">
        <v>136</v>
      </c>
      <c r="E126" s="239" t="s">
        <v>1</v>
      </c>
      <c r="F126" s="240" t="s">
        <v>137</v>
      </c>
      <c r="G126" s="238"/>
      <c r="H126" s="241">
        <v>140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136</v>
      </c>
      <c r="AU126" s="247" t="s">
        <v>90</v>
      </c>
      <c r="AV126" s="13" t="s">
        <v>90</v>
      </c>
      <c r="AW126" s="13" t="s">
        <v>36</v>
      </c>
      <c r="AX126" s="13" t="s">
        <v>88</v>
      </c>
      <c r="AY126" s="247" t="s">
        <v>125</v>
      </c>
    </row>
    <row r="127" s="2" customFormat="1" ht="24.15" customHeight="1">
      <c r="A127" s="39"/>
      <c r="B127" s="40"/>
      <c r="C127" s="219" t="s">
        <v>90</v>
      </c>
      <c r="D127" s="219" t="s">
        <v>127</v>
      </c>
      <c r="E127" s="220" t="s">
        <v>138</v>
      </c>
      <c r="F127" s="221" t="s">
        <v>139</v>
      </c>
      <c r="G127" s="222" t="s">
        <v>130</v>
      </c>
      <c r="H127" s="223">
        <v>140</v>
      </c>
      <c r="I127" s="224"/>
      <c r="J127" s="225">
        <f>ROUND(I127*H127,2)</f>
        <v>0</v>
      </c>
      <c r="K127" s="221" t="s">
        <v>131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132</v>
      </c>
      <c r="AT127" s="230" t="s">
        <v>127</v>
      </c>
      <c r="AU127" s="230" t="s">
        <v>90</v>
      </c>
      <c r="AY127" s="18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88</v>
      </c>
      <c r="BK127" s="231">
        <f>ROUND(I127*H127,2)</f>
        <v>0</v>
      </c>
      <c r="BL127" s="18" t="s">
        <v>132</v>
      </c>
      <c r="BM127" s="230" t="s">
        <v>140</v>
      </c>
    </row>
    <row r="128" s="2" customFormat="1">
      <c r="A128" s="39"/>
      <c r="B128" s="40"/>
      <c r="C128" s="41"/>
      <c r="D128" s="232" t="s">
        <v>134</v>
      </c>
      <c r="E128" s="41"/>
      <c r="F128" s="233" t="s">
        <v>141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90</v>
      </c>
    </row>
    <row r="129" s="13" customFormat="1">
      <c r="A129" s="13"/>
      <c r="B129" s="237"/>
      <c r="C129" s="238"/>
      <c r="D129" s="232" t="s">
        <v>136</v>
      </c>
      <c r="E129" s="239" t="s">
        <v>1</v>
      </c>
      <c r="F129" s="240" t="s">
        <v>137</v>
      </c>
      <c r="G129" s="238"/>
      <c r="H129" s="241">
        <v>140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136</v>
      </c>
      <c r="AU129" s="247" t="s">
        <v>90</v>
      </c>
      <c r="AV129" s="13" t="s">
        <v>90</v>
      </c>
      <c r="AW129" s="13" t="s">
        <v>36</v>
      </c>
      <c r="AX129" s="13" t="s">
        <v>88</v>
      </c>
      <c r="AY129" s="247" t="s">
        <v>125</v>
      </c>
    </row>
    <row r="130" s="2" customFormat="1" ht="33" customHeight="1">
      <c r="A130" s="39"/>
      <c r="B130" s="40"/>
      <c r="C130" s="219" t="s">
        <v>142</v>
      </c>
      <c r="D130" s="219" t="s">
        <v>127</v>
      </c>
      <c r="E130" s="220" t="s">
        <v>143</v>
      </c>
      <c r="F130" s="221" t="s">
        <v>144</v>
      </c>
      <c r="G130" s="222" t="s">
        <v>145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127</v>
      </c>
      <c r="AU130" s="230" t="s">
        <v>90</v>
      </c>
      <c r="AY130" s="18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88</v>
      </c>
      <c r="BK130" s="231">
        <f>ROUND(I130*H130,2)</f>
        <v>0</v>
      </c>
      <c r="BL130" s="18" t="s">
        <v>132</v>
      </c>
      <c r="BM130" s="230" t="s">
        <v>146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144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90</v>
      </c>
    </row>
    <row r="132" s="2" customFormat="1">
      <c r="A132" s="39"/>
      <c r="B132" s="40"/>
      <c r="C132" s="41"/>
      <c r="D132" s="232" t="s">
        <v>147</v>
      </c>
      <c r="E132" s="41"/>
      <c r="F132" s="248" t="s">
        <v>148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90</v>
      </c>
    </row>
    <row r="133" s="2" customFormat="1" ht="33" customHeight="1">
      <c r="A133" s="39"/>
      <c r="B133" s="40"/>
      <c r="C133" s="219" t="s">
        <v>132</v>
      </c>
      <c r="D133" s="219" t="s">
        <v>127</v>
      </c>
      <c r="E133" s="220" t="s">
        <v>149</v>
      </c>
      <c r="F133" s="221" t="s">
        <v>150</v>
      </c>
      <c r="G133" s="222" t="s">
        <v>151</v>
      </c>
      <c r="H133" s="223">
        <v>332</v>
      </c>
      <c r="I133" s="224"/>
      <c r="J133" s="225">
        <f>ROUND(I133*H133,2)</f>
        <v>0</v>
      </c>
      <c r="K133" s="221" t="s">
        <v>131</v>
      </c>
      <c r="L133" s="45"/>
      <c r="M133" s="226" t="s">
        <v>1</v>
      </c>
      <c r="N133" s="227" t="s">
        <v>45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132</v>
      </c>
      <c r="AT133" s="230" t="s">
        <v>127</v>
      </c>
      <c r="AU133" s="230" t="s">
        <v>90</v>
      </c>
      <c r="AY133" s="18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88</v>
      </c>
      <c r="BK133" s="231">
        <f>ROUND(I133*H133,2)</f>
        <v>0</v>
      </c>
      <c r="BL133" s="18" t="s">
        <v>132</v>
      </c>
      <c r="BM133" s="230" t="s">
        <v>152</v>
      </c>
    </row>
    <row r="134" s="2" customFormat="1">
      <c r="A134" s="39"/>
      <c r="B134" s="40"/>
      <c r="C134" s="41"/>
      <c r="D134" s="232" t="s">
        <v>134</v>
      </c>
      <c r="E134" s="41"/>
      <c r="F134" s="233" t="s">
        <v>153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90</v>
      </c>
    </row>
    <row r="135" s="13" customFormat="1">
      <c r="A135" s="13"/>
      <c r="B135" s="237"/>
      <c r="C135" s="238"/>
      <c r="D135" s="232" t="s">
        <v>136</v>
      </c>
      <c r="E135" s="239" t="s">
        <v>1</v>
      </c>
      <c r="F135" s="240" t="s">
        <v>154</v>
      </c>
      <c r="G135" s="238"/>
      <c r="H135" s="241">
        <v>332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136</v>
      </c>
      <c r="AU135" s="247" t="s">
        <v>90</v>
      </c>
      <c r="AV135" s="13" t="s">
        <v>90</v>
      </c>
      <c r="AW135" s="13" t="s">
        <v>36</v>
      </c>
      <c r="AX135" s="13" t="s">
        <v>88</v>
      </c>
      <c r="AY135" s="247" t="s">
        <v>125</v>
      </c>
    </row>
    <row r="136" s="2" customFormat="1" ht="37.8" customHeight="1">
      <c r="A136" s="39"/>
      <c r="B136" s="40"/>
      <c r="C136" s="219" t="s">
        <v>155</v>
      </c>
      <c r="D136" s="219" t="s">
        <v>127</v>
      </c>
      <c r="E136" s="220" t="s">
        <v>156</v>
      </c>
      <c r="F136" s="221" t="s">
        <v>157</v>
      </c>
      <c r="G136" s="222" t="s">
        <v>151</v>
      </c>
      <c r="H136" s="223">
        <v>272.30000000000001</v>
      </c>
      <c r="I136" s="224"/>
      <c r="J136" s="225">
        <f>ROUND(I136*H136,2)</f>
        <v>0</v>
      </c>
      <c r="K136" s="221" t="s">
        <v>131</v>
      </c>
      <c r="L136" s="45"/>
      <c r="M136" s="226" t="s">
        <v>1</v>
      </c>
      <c r="N136" s="227" t="s">
        <v>45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132</v>
      </c>
      <c r="AT136" s="230" t="s">
        <v>127</v>
      </c>
      <c r="AU136" s="230" t="s">
        <v>90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88</v>
      </c>
      <c r="BK136" s="231">
        <f>ROUND(I136*H136,2)</f>
        <v>0</v>
      </c>
      <c r="BL136" s="18" t="s">
        <v>132</v>
      </c>
      <c r="BM136" s="230" t="s">
        <v>158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159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90</v>
      </c>
    </row>
    <row r="138" s="13" customFormat="1">
      <c r="A138" s="13"/>
      <c r="B138" s="237"/>
      <c r="C138" s="238"/>
      <c r="D138" s="232" t="s">
        <v>136</v>
      </c>
      <c r="E138" s="239" t="s">
        <v>1</v>
      </c>
      <c r="F138" s="240" t="s">
        <v>154</v>
      </c>
      <c r="G138" s="238"/>
      <c r="H138" s="241">
        <v>332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136</v>
      </c>
      <c r="AU138" s="247" t="s">
        <v>90</v>
      </c>
      <c r="AV138" s="13" t="s">
        <v>90</v>
      </c>
      <c r="AW138" s="13" t="s">
        <v>36</v>
      </c>
      <c r="AX138" s="13" t="s">
        <v>80</v>
      </c>
      <c r="AY138" s="247" t="s">
        <v>125</v>
      </c>
    </row>
    <row r="139" s="13" customFormat="1">
      <c r="A139" s="13"/>
      <c r="B139" s="237"/>
      <c r="C139" s="238"/>
      <c r="D139" s="232" t="s">
        <v>136</v>
      </c>
      <c r="E139" s="239" t="s">
        <v>1</v>
      </c>
      <c r="F139" s="240" t="s">
        <v>160</v>
      </c>
      <c r="G139" s="238"/>
      <c r="H139" s="241">
        <v>-59.700000000000003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136</v>
      </c>
      <c r="AU139" s="247" t="s">
        <v>90</v>
      </c>
      <c r="AV139" s="13" t="s">
        <v>90</v>
      </c>
      <c r="AW139" s="13" t="s">
        <v>36</v>
      </c>
      <c r="AX139" s="13" t="s">
        <v>80</v>
      </c>
      <c r="AY139" s="247" t="s">
        <v>125</v>
      </c>
    </row>
    <row r="140" s="14" customFormat="1">
      <c r="A140" s="14"/>
      <c r="B140" s="249"/>
      <c r="C140" s="250"/>
      <c r="D140" s="232" t="s">
        <v>136</v>
      </c>
      <c r="E140" s="251" t="s">
        <v>1</v>
      </c>
      <c r="F140" s="252" t="s">
        <v>161</v>
      </c>
      <c r="G140" s="250"/>
      <c r="H140" s="253">
        <v>272.30000000000001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136</v>
      </c>
      <c r="AU140" s="259" t="s">
        <v>90</v>
      </c>
      <c r="AV140" s="14" t="s">
        <v>132</v>
      </c>
      <c r="AW140" s="14" t="s">
        <v>36</v>
      </c>
      <c r="AX140" s="14" t="s">
        <v>88</v>
      </c>
      <c r="AY140" s="259" t="s">
        <v>125</v>
      </c>
    </row>
    <row r="141" s="2" customFormat="1" ht="24.15" customHeight="1">
      <c r="A141" s="39"/>
      <c r="B141" s="40"/>
      <c r="C141" s="219" t="s">
        <v>162</v>
      </c>
      <c r="D141" s="219" t="s">
        <v>127</v>
      </c>
      <c r="E141" s="220" t="s">
        <v>163</v>
      </c>
      <c r="F141" s="221" t="s">
        <v>164</v>
      </c>
      <c r="G141" s="222" t="s">
        <v>151</v>
      </c>
      <c r="H141" s="223">
        <v>59.700000000000003</v>
      </c>
      <c r="I141" s="224"/>
      <c r="J141" s="225">
        <f>ROUND(I141*H141,2)</f>
        <v>0</v>
      </c>
      <c r="K141" s="221" t="s">
        <v>131</v>
      </c>
      <c r="L141" s="45"/>
      <c r="M141" s="226" t="s">
        <v>1</v>
      </c>
      <c r="N141" s="227" t="s">
        <v>45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127</v>
      </c>
      <c r="AU141" s="230" t="s">
        <v>90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88</v>
      </c>
      <c r="BK141" s="231">
        <f>ROUND(I141*H141,2)</f>
        <v>0</v>
      </c>
      <c r="BL141" s="18" t="s">
        <v>132</v>
      </c>
      <c r="BM141" s="230" t="s">
        <v>165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166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90</v>
      </c>
    </row>
    <row r="143" s="13" customFormat="1">
      <c r="A143" s="13"/>
      <c r="B143" s="237"/>
      <c r="C143" s="238"/>
      <c r="D143" s="232" t="s">
        <v>136</v>
      </c>
      <c r="E143" s="239" t="s">
        <v>1</v>
      </c>
      <c r="F143" s="240" t="s">
        <v>167</v>
      </c>
      <c r="G143" s="238"/>
      <c r="H143" s="241">
        <v>59.700000000000003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136</v>
      </c>
      <c r="AU143" s="247" t="s">
        <v>90</v>
      </c>
      <c r="AV143" s="13" t="s">
        <v>90</v>
      </c>
      <c r="AW143" s="13" t="s">
        <v>36</v>
      </c>
      <c r="AX143" s="13" t="s">
        <v>88</v>
      </c>
      <c r="AY143" s="247" t="s">
        <v>125</v>
      </c>
    </row>
    <row r="144" s="2" customFormat="1" ht="33" customHeight="1">
      <c r="A144" s="39"/>
      <c r="B144" s="40"/>
      <c r="C144" s="219" t="s">
        <v>168</v>
      </c>
      <c r="D144" s="219" t="s">
        <v>127</v>
      </c>
      <c r="E144" s="220" t="s">
        <v>169</v>
      </c>
      <c r="F144" s="221" t="s">
        <v>170</v>
      </c>
      <c r="G144" s="222" t="s">
        <v>171</v>
      </c>
      <c r="H144" s="223">
        <v>491.94</v>
      </c>
      <c r="I144" s="224"/>
      <c r="J144" s="225">
        <f>ROUND(I144*H144,2)</f>
        <v>0</v>
      </c>
      <c r="K144" s="221" t="s">
        <v>131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132</v>
      </c>
      <c r="AT144" s="230" t="s">
        <v>127</v>
      </c>
      <c r="AU144" s="230" t="s">
        <v>90</v>
      </c>
      <c r="AY144" s="18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88</v>
      </c>
      <c r="BK144" s="231">
        <f>ROUND(I144*H144,2)</f>
        <v>0</v>
      </c>
      <c r="BL144" s="18" t="s">
        <v>132</v>
      </c>
      <c r="BM144" s="230" t="s">
        <v>172</v>
      </c>
    </row>
    <row r="145" s="2" customFormat="1">
      <c r="A145" s="39"/>
      <c r="B145" s="40"/>
      <c r="C145" s="41"/>
      <c r="D145" s="232" t="s">
        <v>134</v>
      </c>
      <c r="E145" s="41"/>
      <c r="F145" s="233" t="s">
        <v>173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90</v>
      </c>
    </row>
    <row r="146" s="13" customFormat="1">
      <c r="A146" s="13"/>
      <c r="B146" s="237"/>
      <c r="C146" s="238"/>
      <c r="D146" s="232" t="s">
        <v>136</v>
      </c>
      <c r="E146" s="239" t="s">
        <v>1</v>
      </c>
      <c r="F146" s="240" t="s">
        <v>154</v>
      </c>
      <c r="G146" s="238"/>
      <c r="H146" s="241">
        <v>332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136</v>
      </c>
      <c r="AU146" s="247" t="s">
        <v>90</v>
      </c>
      <c r="AV146" s="13" t="s">
        <v>90</v>
      </c>
      <c r="AW146" s="13" t="s">
        <v>36</v>
      </c>
      <c r="AX146" s="13" t="s">
        <v>80</v>
      </c>
      <c r="AY146" s="247" t="s">
        <v>125</v>
      </c>
    </row>
    <row r="147" s="13" customFormat="1">
      <c r="A147" s="13"/>
      <c r="B147" s="237"/>
      <c r="C147" s="238"/>
      <c r="D147" s="232" t="s">
        <v>136</v>
      </c>
      <c r="E147" s="239" t="s">
        <v>1</v>
      </c>
      <c r="F147" s="240" t="s">
        <v>160</v>
      </c>
      <c r="G147" s="238"/>
      <c r="H147" s="241">
        <v>-59.700000000000003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136</v>
      </c>
      <c r="AU147" s="247" t="s">
        <v>90</v>
      </c>
      <c r="AV147" s="13" t="s">
        <v>90</v>
      </c>
      <c r="AW147" s="13" t="s">
        <v>36</v>
      </c>
      <c r="AX147" s="13" t="s">
        <v>80</v>
      </c>
      <c r="AY147" s="247" t="s">
        <v>125</v>
      </c>
    </row>
    <row r="148" s="15" customFormat="1">
      <c r="A148" s="15"/>
      <c r="B148" s="260"/>
      <c r="C148" s="261"/>
      <c r="D148" s="232" t="s">
        <v>136</v>
      </c>
      <c r="E148" s="262" t="s">
        <v>1</v>
      </c>
      <c r="F148" s="263" t="s">
        <v>174</v>
      </c>
      <c r="G148" s="261"/>
      <c r="H148" s="264">
        <v>272.30000000000001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136</v>
      </c>
      <c r="AU148" s="270" t="s">
        <v>90</v>
      </c>
      <c r="AV148" s="15" t="s">
        <v>142</v>
      </c>
      <c r="AW148" s="15" t="s">
        <v>36</v>
      </c>
      <c r="AX148" s="15" t="s">
        <v>80</v>
      </c>
      <c r="AY148" s="270" t="s">
        <v>125</v>
      </c>
    </row>
    <row r="149" s="13" customFormat="1">
      <c r="A149" s="13"/>
      <c r="B149" s="237"/>
      <c r="C149" s="238"/>
      <c r="D149" s="232" t="s">
        <v>136</v>
      </c>
      <c r="E149" s="239" t="s">
        <v>1</v>
      </c>
      <c r="F149" s="240" t="s">
        <v>175</v>
      </c>
      <c r="G149" s="238"/>
      <c r="H149" s="241">
        <v>491.94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136</v>
      </c>
      <c r="AU149" s="247" t="s">
        <v>90</v>
      </c>
      <c r="AV149" s="13" t="s">
        <v>90</v>
      </c>
      <c r="AW149" s="13" t="s">
        <v>36</v>
      </c>
      <c r="AX149" s="13" t="s">
        <v>88</v>
      </c>
      <c r="AY149" s="247" t="s">
        <v>125</v>
      </c>
    </row>
    <row r="150" s="2" customFormat="1" ht="24.15" customHeight="1">
      <c r="A150" s="39"/>
      <c r="B150" s="40"/>
      <c r="C150" s="219" t="s">
        <v>176</v>
      </c>
      <c r="D150" s="219" t="s">
        <v>127</v>
      </c>
      <c r="E150" s="220" t="s">
        <v>177</v>
      </c>
      <c r="F150" s="221" t="s">
        <v>178</v>
      </c>
      <c r="G150" s="222" t="s">
        <v>130</v>
      </c>
      <c r="H150" s="223">
        <v>244.5</v>
      </c>
      <c r="I150" s="224"/>
      <c r="J150" s="225">
        <f>ROUND(I150*H150,2)</f>
        <v>0</v>
      </c>
      <c r="K150" s="221" t="s">
        <v>131</v>
      </c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132</v>
      </c>
      <c r="AT150" s="230" t="s">
        <v>127</v>
      </c>
      <c r="AU150" s="230" t="s">
        <v>90</v>
      </c>
      <c r="AY150" s="18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88</v>
      </c>
      <c r="BK150" s="231">
        <f>ROUND(I150*H150,2)</f>
        <v>0</v>
      </c>
      <c r="BL150" s="18" t="s">
        <v>132</v>
      </c>
      <c r="BM150" s="230" t="s">
        <v>179</v>
      </c>
    </row>
    <row r="151" s="2" customFormat="1">
      <c r="A151" s="39"/>
      <c r="B151" s="40"/>
      <c r="C151" s="41"/>
      <c r="D151" s="232" t="s">
        <v>134</v>
      </c>
      <c r="E151" s="41"/>
      <c r="F151" s="233" t="s">
        <v>180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90</v>
      </c>
    </row>
    <row r="152" s="13" customFormat="1">
      <c r="A152" s="13"/>
      <c r="B152" s="237"/>
      <c r="C152" s="238"/>
      <c r="D152" s="232" t="s">
        <v>136</v>
      </c>
      <c r="E152" s="239" t="s">
        <v>1</v>
      </c>
      <c r="F152" s="240" t="s">
        <v>181</v>
      </c>
      <c r="G152" s="238"/>
      <c r="H152" s="241">
        <v>244.5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136</v>
      </c>
      <c r="AU152" s="247" t="s">
        <v>90</v>
      </c>
      <c r="AV152" s="13" t="s">
        <v>90</v>
      </c>
      <c r="AW152" s="13" t="s">
        <v>36</v>
      </c>
      <c r="AX152" s="13" t="s">
        <v>88</v>
      </c>
      <c r="AY152" s="247" t="s">
        <v>125</v>
      </c>
    </row>
    <row r="153" s="2" customFormat="1" ht="16.5" customHeight="1">
      <c r="A153" s="39"/>
      <c r="B153" s="40"/>
      <c r="C153" s="271" t="s">
        <v>182</v>
      </c>
      <c r="D153" s="271" t="s">
        <v>183</v>
      </c>
      <c r="E153" s="272" t="s">
        <v>184</v>
      </c>
      <c r="F153" s="273" t="s">
        <v>185</v>
      </c>
      <c r="G153" s="274" t="s">
        <v>186</v>
      </c>
      <c r="H153" s="275">
        <v>3.6680000000000001</v>
      </c>
      <c r="I153" s="276"/>
      <c r="J153" s="277">
        <f>ROUND(I153*H153,2)</f>
        <v>0</v>
      </c>
      <c r="K153" s="273" t="s">
        <v>131</v>
      </c>
      <c r="L153" s="278"/>
      <c r="M153" s="279" t="s">
        <v>1</v>
      </c>
      <c r="N153" s="280" t="s">
        <v>45</v>
      </c>
      <c r="O153" s="92"/>
      <c r="P153" s="228">
        <f>O153*H153</f>
        <v>0</v>
      </c>
      <c r="Q153" s="228">
        <v>0.001</v>
      </c>
      <c r="R153" s="228">
        <f>Q153*H153</f>
        <v>0.0036680000000000003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176</v>
      </c>
      <c r="AT153" s="230" t="s">
        <v>183</v>
      </c>
      <c r="AU153" s="230" t="s">
        <v>90</v>
      </c>
      <c r="AY153" s="18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88</v>
      </c>
      <c r="BK153" s="231">
        <f>ROUND(I153*H153,2)</f>
        <v>0</v>
      </c>
      <c r="BL153" s="18" t="s">
        <v>132</v>
      </c>
      <c r="BM153" s="230" t="s">
        <v>187</v>
      </c>
    </row>
    <row r="154" s="2" customFormat="1">
      <c r="A154" s="39"/>
      <c r="B154" s="40"/>
      <c r="C154" s="41"/>
      <c r="D154" s="232" t="s">
        <v>134</v>
      </c>
      <c r="E154" s="41"/>
      <c r="F154" s="233" t="s">
        <v>185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90</v>
      </c>
    </row>
    <row r="155" s="13" customFormat="1">
      <c r="A155" s="13"/>
      <c r="B155" s="237"/>
      <c r="C155" s="238"/>
      <c r="D155" s="232" t="s">
        <v>136</v>
      </c>
      <c r="E155" s="238"/>
      <c r="F155" s="240" t="s">
        <v>188</v>
      </c>
      <c r="G155" s="238"/>
      <c r="H155" s="241">
        <v>3.6680000000000001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136</v>
      </c>
      <c r="AU155" s="247" t="s">
        <v>90</v>
      </c>
      <c r="AV155" s="13" t="s">
        <v>90</v>
      </c>
      <c r="AW155" s="13" t="s">
        <v>4</v>
      </c>
      <c r="AX155" s="13" t="s">
        <v>88</v>
      </c>
      <c r="AY155" s="247" t="s">
        <v>125</v>
      </c>
    </row>
    <row r="156" s="2" customFormat="1" ht="24.15" customHeight="1">
      <c r="A156" s="39"/>
      <c r="B156" s="40"/>
      <c r="C156" s="219" t="s">
        <v>189</v>
      </c>
      <c r="D156" s="219" t="s">
        <v>127</v>
      </c>
      <c r="E156" s="220" t="s">
        <v>190</v>
      </c>
      <c r="F156" s="221" t="s">
        <v>191</v>
      </c>
      <c r="G156" s="222" t="s">
        <v>130</v>
      </c>
      <c r="H156" s="223">
        <v>97.879999999999995</v>
      </c>
      <c r="I156" s="224"/>
      <c r="J156" s="225">
        <f>ROUND(I156*H156,2)</f>
        <v>0</v>
      </c>
      <c r="K156" s="221" t="s">
        <v>131</v>
      </c>
      <c r="L156" s="45"/>
      <c r="M156" s="226" t="s">
        <v>1</v>
      </c>
      <c r="N156" s="227" t="s">
        <v>45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132</v>
      </c>
      <c r="AT156" s="230" t="s">
        <v>127</v>
      </c>
      <c r="AU156" s="230" t="s">
        <v>90</v>
      </c>
      <c r="AY156" s="18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88</v>
      </c>
      <c r="BK156" s="231">
        <f>ROUND(I156*H156,2)</f>
        <v>0</v>
      </c>
      <c r="BL156" s="18" t="s">
        <v>132</v>
      </c>
      <c r="BM156" s="230" t="s">
        <v>192</v>
      </c>
    </row>
    <row r="157" s="2" customFormat="1">
      <c r="A157" s="39"/>
      <c r="B157" s="40"/>
      <c r="C157" s="41"/>
      <c r="D157" s="232" t="s">
        <v>134</v>
      </c>
      <c r="E157" s="41"/>
      <c r="F157" s="233" t="s">
        <v>193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90</v>
      </c>
    </row>
    <row r="158" s="13" customFormat="1">
      <c r="A158" s="13"/>
      <c r="B158" s="237"/>
      <c r="C158" s="238"/>
      <c r="D158" s="232" t="s">
        <v>136</v>
      </c>
      <c r="E158" s="239" t="s">
        <v>1</v>
      </c>
      <c r="F158" s="240" t="s">
        <v>194</v>
      </c>
      <c r="G158" s="238"/>
      <c r="H158" s="241">
        <v>97.879999999999995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136</v>
      </c>
      <c r="AU158" s="247" t="s">
        <v>90</v>
      </c>
      <c r="AV158" s="13" t="s">
        <v>90</v>
      </c>
      <c r="AW158" s="13" t="s">
        <v>36</v>
      </c>
      <c r="AX158" s="13" t="s">
        <v>88</v>
      </c>
      <c r="AY158" s="247" t="s">
        <v>125</v>
      </c>
    </row>
    <row r="159" s="2" customFormat="1" ht="24.15" customHeight="1">
      <c r="A159" s="39"/>
      <c r="B159" s="40"/>
      <c r="C159" s="219" t="s">
        <v>195</v>
      </c>
      <c r="D159" s="219" t="s">
        <v>127</v>
      </c>
      <c r="E159" s="220" t="s">
        <v>196</v>
      </c>
      <c r="F159" s="221" t="s">
        <v>197</v>
      </c>
      <c r="G159" s="222" t="s">
        <v>130</v>
      </c>
      <c r="H159" s="223">
        <v>25.25</v>
      </c>
      <c r="I159" s="224"/>
      <c r="J159" s="225">
        <f>ROUND(I159*H159,2)</f>
        <v>0</v>
      </c>
      <c r="K159" s="221" t="s">
        <v>131</v>
      </c>
      <c r="L159" s="45"/>
      <c r="M159" s="226" t="s">
        <v>1</v>
      </c>
      <c r="N159" s="227" t="s">
        <v>45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132</v>
      </c>
      <c r="AT159" s="230" t="s">
        <v>127</v>
      </c>
      <c r="AU159" s="230" t="s">
        <v>90</v>
      </c>
      <c r="AY159" s="18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88</v>
      </c>
      <c r="BK159" s="231">
        <f>ROUND(I159*H159,2)</f>
        <v>0</v>
      </c>
      <c r="BL159" s="18" t="s">
        <v>132</v>
      </c>
      <c r="BM159" s="230" t="s">
        <v>198</v>
      </c>
    </row>
    <row r="160" s="2" customFormat="1">
      <c r="A160" s="39"/>
      <c r="B160" s="40"/>
      <c r="C160" s="41"/>
      <c r="D160" s="232" t="s">
        <v>134</v>
      </c>
      <c r="E160" s="41"/>
      <c r="F160" s="233" t="s">
        <v>199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90</v>
      </c>
    </row>
    <row r="161" s="13" customFormat="1">
      <c r="A161" s="13"/>
      <c r="B161" s="237"/>
      <c r="C161" s="238"/>
      <c r="D161" s="232" t="s">
        <v>136</v>
      </c>
      <c r="E161" s="239" t="s">
        <v>1</v>
      </c>
      <c r="F161" s="240" t="s">
        <v>200</v>
      </c>
      <c r="G161" s="238"/>
      <c r="H161" s="241">
        <v>25.25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136</v>
      </c>
      <c r="AU161" s="247" t="s">
        <v>90</v>
      </c>
      <c r="AV161" s="13" t="s">
        <v>90</v>
      </c>
      <c r="AW161" s="13" t="s">
        <v>36</v>
      </c>
      <c r="AX161" s="13" t="s">
        <v>88</v>
      </c>
      <c r="AY161" s="247" t="s">
        <v>125</v>
      </c>
    </row>
    <row r="162" s="2" customFormat="1" ht="16.5" customHeight="1">
      <c r="A162" s="39"/>
      <c r="B162" s="40"/>
      <c r="C162" s="219" t="s">
        <v>8</v>
      </c>
      <c r="D162" s="219" t="s">
        <v>127</v>
      </c>
      <c r="E162" s="220" t="s">
        <v>201</v>
      </c>
      <c r="F162" s="221" t="s">
        <v>202</v>
      </c>
      <c r="G162" s="222" t="s">
        <v>130</v>
      </c>
      <c r="H162" s="223">
        <v>226.25</v>
      </c>
      <c r="I162" s="224"/>
      <c r="J162" s="225">
        <f>ROUND(I162*H162,2)</f>
        <v>0</v>
      </c>
      <c r="K162" s="221" t="s">
        <v>131</v>
      </c>
      <c r="L162" s="45"/>
      <c r="M162" s="226" t="s">
        <v>1</v>
      </c>
      <c r="N162" s="227" t="s">
        <v>45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132</v>
      </c>
      <c r="AT162" s="230" t="s">
        <v>127</v>
      </c>
      <c r="AU162" s="230" t="s">
        <v>90</v>
      </c>
      <c r="AY162" s="18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88</v>
      </c>
      <c r="BK162" s="231">
        <f>ROUND(I162*H162,2)</f>
        <v>0</v>
      </c>
      <c r="BL162" s="18" t="s">
        <v>132</v>
      </c>
      <c r="BM162" s="230" t="s">
        <v>203</v>
      </c>
    </row>
    <row r="163" s="2" customFormat="1">
      <c r="A163" s="39"/>
      <c r="B163" s="40"/>
      <c r="C163" s="41"/>
      <c r="D163" s="232" t="s">
        <v>134</v>
      </c>
      <c r="E163" s="41"/>
      <c r="F163" s="233" t="s">
        <v>204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90</v>
      </c>
    </row>
    <row r="164" s="13" customFormat="1">
      <c r="A164" s="13"/>
      <c r="B164" s="237"/>
      <c r="C164" s="238"/>
      <c r="D164" s="232" t="s">
        <v>136</v>
      </c>
      <c r="E164" s="239" t="s">
        <v>1</v>
      </c>
      <c r="F164" s="240" t="s">
        <v>205</v>
      </c>
      <c r="G164" s="238"/>
      <c r="H164" s="241">
        <v>226.25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136</v>
      </c>
      <c r="AU164" s="247" t="s">
        <v>90</v>
      </c>
      <c r="AV164" s="13" t="s">
        <v>90</v>
      </c>
      <c r="AW164" s="13" t="s">
        <v>36</v>
      </c>
      <c r="AX164" s="13" t="s">
        <v>88</v>
      </c>
      <c r="AY164" s="247" t="s">
        <v>125</v>
      </c>
    </row>
    <row r="165" s="12" customFormat="1" ht="22.8" customHeight="1">
      <c r="A165" s="12"/>
      <c r="B165" s="203"/>
      <c r="C165" s="204"/>
      <c r="D165" s="205" t="s">
        <v>79</v>
      </c>
      <c r="E165" s="217" t="s">
        <v>132</v>
      </c>
      <c r="F165" s="217" t="s">
        <v>206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SUM(P166:P177)</f>
        <v>0</v>
      </c>
      <c r="Q165" s="211"/>
      <c r="R165" s="212">
        <f>SUM(R166:R177)</f>
        <v>676.62137280000002</v>
      </c>
      <c r="S165" s="211"/>
      <c r="T165" s="213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88</v>
      </c>
      <c r="AT165" s="215" t="s">
        <v>79</v>
      </c>
      <c r="AU165" s="215" t="s">
        <v>88</v>
      </c>
      <c r="AY165" s="214" t="s">
        <v>125</v>
      </c>
      <c r="BK165" s="216">
        <f>SUM(BK166:BK177)</f>
        <v>0</v>
      </c>
    </row>
    <row r="166" s="2" customFormat="1" ht="24.15" customHeight="1">
      <c r="A166" s="39"/>
      <c r="B166" s="40"/>
      <c r="C166" s="219" t="s">
        <v>207</v>
      </c>
      <c r="D166" s="219" t="s">
        <v>127</v>
      </c>
      <c r="E166" s="220" t="s">
        <v>208</v>
      </c>
      <c r="F166" s="221" t="s">
        <v>209</v>
      </c>
      <c r="G166" s="222" t="s">
        <v>151</v>
      </c>
      <c r="H166" s="223">
        <v>71.659999999999997</v>
      </c>
      <c r="I166" s="224"/>
      <c r="J166" s="225">
        <f>ROUND(I166*H166,2)</f>
        <v>0</v>
      </c>
      <c r="K166" s="221" t="s">
        <v>131</v>
      </c>
      <c r="L166" s="45"/>
      <c r="M166" s="226" t="s">
        <v>1</v>
      </c>
      <c r="N166" s="227" t="s">
        <v>45</v>
      </c>
      <c r="O166" s="92"/>
      <c r="P166" s="228">
        <f>O166*H166</f>
        <v>0</v>
      </c>
      <c r="Q166" s="228">
        <v>2.4340799999999998</v>
      </c>
      <c r="R166" s="228">
        <f>Q166*H166</f>
        <v>174.42617279999999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132</v>
      </c>
      <c r="AT166" s="230" t="s">
        <v>127</v>
      </c>
      <c r="AU166" s="230" t="s">
        <v>90</v>
      </c>
      <c r="AY166" s="18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88</v>
      </c>
      <c r="BK166" s="231">
        <f>ROUND(I166*H166,2)</f>
        <v>0</v>
      </c>
      <c r="BL166" s="18" t="s">
        <v>132</v>
      </c>
      <c r="BM166" s="230" t="s">
        <v>210</v>
      </c>
    </row>
    <row r="167" s="2" customFormat="1">
      <c r="A167" s="39"/>
      <c r="B167" s="40"/>
      <c r="C167" s="41"/>
      <c r="D167" s="232" t="s">
        <v>134</v>
      </c>
      <c r="E167" s="41"/>
      <c r="F167" s="233" t="s">
        <v>211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90</v>
      </c>
    </row>
    <row r="168" s="13" customFormat="1">
      <c r="A168" s="13"/>
      <c r="B168" s="237"/>
      <c r="C168" s="238"/>
      <c r="D168" s="232" t="s">
        <v>136</v>
      </c>
      <c r="E168" s="239" t="s">
        <v>1</v>
      </c>
      <c r="F168" s="240" t="s">
        <v>212</v>
      </c>
      <c r="G168" s="238"/>
      <c r="H168" s="241">
        <v>71.659999999999997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136</v>
      </c>
      <c r="AU168" s="247" t="s">
        <v>90</v>
      </c>
      <c r="AV168" s="13" t="s">
        <v>90</v>
      </c>
      <c r="AW168" s="13" t="s">
        <v>36</v>
      </c>
      <c r="AX168" s="13" t="s">
        <v>88</v>
      </c>
      <c r="AY168" s="247" t="s">
        <v>125</v>
      </c>
    </row>
    <row r="169" s="2" customFormat="1" ht="24.15" customHeight="1">
      <c r="A169" s="39"/>
      <c r="B169" s="40"/>
      <c r="C169" s="219" t="s">
        <v>213</v>
      </c>
      <c r="D169" s="219" t="s">
        <v>127</v>
      </c>
      <c r="E169" s="220" t="s">
        <v>214</v>
      </c>
      <c r="F169" s="221" t="s">
        <v>215</v>
      </c>
      <c r="G169" s="222" t="s">
        <v>130</v>
      </c>
      <c r="H169" s="223">
        <v>71</v>
      </c>
      <c r="I169" s="224"/>
      <c r="J169" s="225">
        <f>ROUND(I169*H169,2)</f>
        <v>0</v>
      </c>
      <c r="K169" s="221" t="s">
        <v>131</v>
      </c>
      <c r="L169" s="45"/>
      <c r="M169" s="226" t="s">
        <v>1</v>
      </c>
      <c r="N169" s="227" t="s">
        <v>45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132</v>
      </c>
      <c r="AT169" s="230" t="s">
        <v>127</v>
      </c>
      <c r="AU169" s="230" t="s">
        <v>90</v>
      </c>
      <c r="AY169" s="18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88</v>
      </c>
      <c r="BK169" s="231">
        <f>ROUND(I169*H169,2)</f>
        <v>0</v>
      </c>
      <c r="BL169" s="18" t="s">
        <v>132</v>
      </c>
      <c r="BM169" s="230" t="s">
        <v>216</v>
      </c>
    </row>
    <row r="170" s="2" customFormat="1">
      <c r="A170" s="39"/>
      <c r="B170" s="40"/>
      <c r="C170" s="41"/>
      <c r="D170" s="232" t="s">
        <v>134</v>
      </c>
      <c r="E170" s="41"/>
      <c r="F170" s="233" t="s">
        <v>217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134</v>
      </c>
      <c r="AU170" s="18" t="s">
        <v>90</v>
      </c>
    </row>
    <row r="171" s="13" customFormat="1">
      <c r="A171" s="13"/>
      <c r="B171" s="237"/>
      <c r="C171" s="238"/>
      <c r="D171" s="232" t="s">
        <v>136</v>
      </c>
      <c r="E171" s="239" t="s">
        <v>1</v>
      </c>
      <c r="F171" s="240" t="s">
        <v>218</v>
      </c>
      <c r="G171" s="238"/>
      <c r="H171" s="241">
        <v>71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136</v>
      </c>
      <c r="AU171" s="247" t="s">
        <v>90</v>
      </c>
      <c r="AV171" s="13" t="s">
        <v>90</v>
      </c>
      <c r="AW171" s="13" t="s">
        <v>36</v>
      </c>
      <c r="AX171" s="13" t="s">
        <v>88</v>
      </c>
      <c r="AY171" s="247" t="s">
        <v>125</v>
      </c>
    </row>
    <row r="172" s="2" customFormat="1" ht="24.15" customHeight="1">
      <c r="A172" s="39"/>
      <c r="B172" s="40"/>
      <c r="C172" s="219" t="s">
        <v>219</v>
      </c>
      <c r="D172" s="219" t="s">
        <v>127</v>
      </c>
      <c r="E172" s="220" t="s">
        <v>220</v>
      </c>
      <c r="F172" s="221" t="s">
        <v>221</v>
      </c>
      <c r="G172" s="222" t="s">
        <v>151</v>
      </c>
      <c r="H172" s="223">
        <v>251.5</v>
      </c>
      <c r="I172" s="224"/>
      <c r="J172" s="225">
        <f>ROUND(I172*H172,2)</f>
        <v>0</v>
      </c>
      <c r="K172" s="221" t="s">
        <v>131</v>
      </c>
      <c r="L172" s="45"/>
      <c r="M172" s="226" t="s">
        <v>1</v>
      </c>
      <c r="N172" s="227" t="s">
        <v>45</v>
      </c>
      <c r="O172" s="92"/>
      <c r="P172" s="228">
        <f>O172*H172</f>
        <v>0</v>
      </c>
      <c r="Q172" s="228">
        <v>1.9967999999999999</v>
      </c>
      <c r="R172" s="228">
        <f>Q172*H172</f>
        <v>502.1952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132</v>
      </c>
      <c r="AT172" s="230" t="s">
        <v>127</v>
      </c>
      <c r="AU172" s="230" t="s">
        <v>90</v>
      </c>
      <c r="AY172" s="18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88</v>
      </c>
      <c r="BK172" s="231">
        <f>ROUND(I172*H172,2)</f>
        <v>0</v>
      </c>
      <c r="BL172" s="18" t="s">
        <v>132</v>
      </c>
      <c r="BM172" s="230" t="s">
        <v>222</v>
      </c>
    </row>
    <row r="173" s="2" customFormat="1">
      <c r="A173" s="39"/>
      <c r="B173" s="40"/>
      <c r="C173" s="41"/>
      <c r="D173" s="232" t="s">
        <v>134</v>
      </c>
      <c r="E173" s="41"/>
      <c r="F173" s="233" t="s">
        <v>223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90</v>
      </c>
    </row>
    <row r="174" s="13" customFormat="1">
      <c r="A174" s="13"/>
      <c r="B174" s="237"/>
      <c r="C174" s="238"/>
      <c r="D174" s="232" t="s">
        <v>136</v>
      </c>
      <c r="E174" s="239" t="s">
        <v>1</v>
      </c>
      <c r="F174" s="240" t="s">
        <v>224</v>
      </c>
      <c r="G174" s="238"/>
      <c r="H174" s="241">
        <v>251.5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136</v>
      </c>
      <c r="AU174" s="247" t="s">
        <v>90</v>
      </c>
      <c r="AV174" s="13" t="s">
        <v>90</v>
      </c>
      <c r="AW174" s="13" t="s">
        <v>36</v>
      </c>
      <c r="AX174" s="13" t="s">
        <v>88</v>
      </c>
      <c r="AY174" s="247" t="s">
        <v>125</v>
      </c>
    </row>
    <row r="175" s="2" customFormat="1" ht="16.5" customHeight="1">
      <c r="A175" s="39"/>
      <c r="B175" s="40"/>
      <c r="C175" s="219" t="s">
        <v>225</v>
      </c>
      <c r="D175" s="219" t="s">
        <v>127</v>
      </c>
      <c r="E175" s="220" t="s">
        <v>226</v>
      </c>
      <c r="F175" s="221" t="s">
        <v>227</v>
      </c>
      <c r="G175" s="222" t="s">
        <v>130</v>
      </c>
      <c r="H175" s="223">
        <v>408.95999999999998</v>
      </c>
      <c r="I175" s="224"/>
      <c r="J175" s="225">
        <f>ROUND(I175*H175,2)</f>
        <v>0</v>
      </c>
      <c r="K175" s="221" t="s">
        <v>131</v>
      </c>
      <c r="L175" s="45"/>
      <c r="M175" s="226" t="s">
        <v>1</v>
      </c>
      <c r="N175" s="227" t="s">
        <v>45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132</v>
      </c>
      <c r="AT175" s="230" t="s">
        <v>127</v>
      </c>
      <c r="AU175" s="230" t="s">
        <v>90</v>
      </c>
      <c r="AY175" s="18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88</v>
      </c>
      <c r="BK175" s="231">
        <f>ROUND(I175*H175,2)</f>
        <v>0</v>
      </c>
      <c r="BL175" s="18" t="s">
        <v>132</v>
      </c>
      <c r="BM175" s="230" t="s">
        <v>228</v>
      </c>
    </row>
    <row r="176" s="2" customFormat="1">
      <c r="A176" s="39"/>
      <c r="B176" s="40"/>
      <c r="C176" s="41"/>
      <c r="D176" s="232" t="s">
        <v>134</v>
      </c>
      <c r="E176" s="41"/>
      <c r="F176" s="233" t="s">
        <v>229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90</v>
      </c>
    </row>
    <row r="177" s="13" customFormat="1">
      <c r="A177" s="13"/>
      <c r="B177" s="237"/>
      <c r="C177" s="238"/>
      <c r="D177" s="232" t="s">
        <v>136</v>
      </c>
      <c r="E177" s="239" t="s">
        <v>1</v>
      </c>
      <c r="F177" s="240" t="s">
        <v>230</v>
      </c>
      <c r="G177" s="238"/>
      <c r="H177" s="241">
        <v>408.95999999999998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136</v>
      </c>
      <c r="AU177" s="247" t="s">
        <v>90</v>
      </c>
      <c r="AV177" s="13" t="s">
        <v>90</v>
      </c>
      <c r="AW177" s="13" t="s">
        <v>36</v>
      </c>
      <c r="AX177" s="13" t="s">
        <v>88</v>
      </c>
      <c r="AY177" s="247" t="s">
        <v>125</v>
      </c>
    </row>
    <row r="178" s="12" customFormat="1" ht="22.8" customHeight="1">
      <c r="A178" s="12"/>
      <c r="B178" s="203"/>
      <c r="C178" s="204"/>
      <c r="D178" s="205" t="s">
        <v>79</v>
      </c>
      <c r="E178" s="217" t="s">
        <v>182</v>
      </c>
      <c r="F178" s="217" t="s">
        <v>231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SUM(P179:P181)</f>
        <v>0</v>
      </c>
      <c r="Q178" s="211"/>
      <c r="R178" s="212">
        <f>SUM(R179:R181)</f>
        <v>0</v>
      </c>
      <c r="S178" s="211"/>
      <c r="T178" s="213">
        <f>SUM(T179:T181)</f>
        <v>36.520000000000003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88</v>
      </c>
      <c r="AT178" s="215" t="s">
        <v>79</v>
      </c>
      <c r="AU178" s="215" t="s">
        <v>88</v>
      </c>
      <c r="AY178" s="214" t="s">
        <v>125</v>
      </c>
      <c r="BK178" s="216">
        <f>SUM(BK179:BK181)</f>
        <v>0</v>
      </c>
    </row>
    <row r="179" s="2" customFormat="1" ht="24.15" customHeight="1">
      <c r="A179" s="39"/>
      <c r="B179" s="40"/>
      <c r="C179" s="219" t="s">
        <v>232</v>
      </c>
      <c r="D179" s="219" t="s">
        <v>127</v>
      </c>
      <c r="E179" s="220" t="s">
        <v>233</v>
      </c>
      <c r="F179" s="221" t="s">
        <v>234</v>
      </c>
      <c r="G179" s="222" t="s">
        <v>151</v>
      </c>
      <c r="H179" s="223">
        <v>66.400000000000006</v>
      </c>
      <c r="I179" s="224"/>
      <c r="J179" s="225">
        <f>ROUND(I179*H179,2)</f>
        <v>0</v>
      </c>
      <c r="K179" s="221" t="s">
        <v>131</v>
      </c>
      <c r="L179" s="45"/>
      <c r="M179" s="226" t="s">
        <v>1</v>
      </c>
      <c r="N179" s="227" t="s">
        <v>45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0.55000000000000004</v>
      </c>
      <c r="T179" s="229">
        <f>S179*H179</f>
        <v>36.520000000000003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132</v>
      </c>
      <c r="AT179" s="230" t="s">
        <v>127</v>
      </c>
      <c r="AU179" s="230" t="s">
        <v>90</v>
      </c>
      <c r="AY179" s="18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88</v>
      </c>
      <c r="BK179" s="231">
        <f>ROUND(I179*H179,2)</f>
        <v>0</v>
      </c>
      <c r="BL179" s="18" t="s">
        <v>132</v>
      </c>
      <c r="BM179" s="230" t="s">
        <v>235</v>
      </c>
    </row>
    <row r="180" s="2" customFormat="1">
      <c r="A180" s="39"/>
      <c r="B180" s="40"/>
      <c r="C180" s="41"/>
      <c r="D180" s="232" t="s">
        <v>134</v>
      </c>
      <c r="E180" s="41"/>
      <c r="F180" s="233" t="s">
        <v>236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90</v>
      </c>
    </row>
    <row r="181" s="13" customFormat="1">
      <c r="A181" s="13"/>
      <c r="B181" s="237"/>
      <c r="C181" s="238"/>
      <c r="D181" s="232" t="s">
        <v>136</v>
      </c>
      <c r="E181" s="239" t="s">
        <v>1</v>
      </c>
      <c r="F181" s="240" t="s">
        <v>237</v>
      </c>
      <c r="G181" s="238"/>
      <c r="H181" s="241">
        <v>66.400000000000006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136</v>
      </c>
      <c r="AU181" s="247" t="s">
        <v>90</v>
      </c>
      <c r="AV181" s="13" t="s">
        <v>90</v>
      </c>
      <c r="AW181" s="13" t="s">
        <v>36</v>
      </c>
      <c r="AX181" s="13" t="s">
        <v>88</v>
      </c>
      <c r="AY181" s="247" t="s">
        <v>125</v>
      </c>
    </row>
    <row r="182" s="12" customFormat="1" ht="22.8" customHeight="1">
      <c r="A182" s="12"/>
      <c r="B182" s="203"/>
      <c r="C182" s="204"/>
      <c r="D182" s="205" t="s">
        <v>79</v>
      </c>
      <c r="E182" s="217" t="s">
        <v>238</v>
      </c>
      <c r="F182" s="217" t="s">
        <v>239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SUM(P183:P184)</f>
        <v>0</v>
      </c>
      <c r="Q182" s="211"/>
      <c r="R182" s="212">
        <f>SUM(R183:R184)</f>
        <v>0</v>
      </c>
      <c r="S182" s="211"/>
      <c r="T182" s="213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88</v>
      </c>
      <c r="AT182" s="215" t="s">
        <v>79</v>
      </c>
      <c r="AU182" s="215" t="s">
        <v>88</v>
      </c>
      <c r="AY182" s="214" t="s">
        <v>125</v>
      </c>
      <c r="BK182" s="216">
        <f>SUM(BK183:BK184)</f>
        <v>0</v>
      </c>
    </row>
    <row r="183" s="2" customFormat="1" ht="16.5" customHeight="1">
      <c r="A183" s="39"/>
      <c r="B183" s="40"/>
      <c r="C183" s="219" t="s">
        <v>240</v>
      </c>
      <c r="D183" s="219" t="s">
        <v>127</v>
      </c>
      <c r="E183" s="220" t="s">
        <v>241</v>
      </c>
      <c r="F183" s="221" t="s">
        <v>242</v>
      </c>
      <c r="G183" s="222" t="s">
        <v>171</v>
      </c>
      <c r="H183" s="223">
        <v>676.625</v>
      </c>
      <c r="I183" s="224"/>
      <c r="J183" s="225">
        <f>ROUND(I183*H183,2)</f>
        <v>0</v>
      </c>
      <c r="K183" s="221" t="s">
        <v>131</v>
      </c>
      <c r="L183" s="45"/>
      <c r="M183" s="226" t="s">
        <v>1</v>
      </c>
      <c r="N183" s="227" t="s">
        <v>45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132</v>
      </c>
      <c r="AT183" s="230" t="s">
        <v>127</v>
      </c>
      <c r="AU183" s="230" t="s">
        <v>90</v>
      </c>
      <c r="AY183" s="18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88</v>
      </c>
      <c r="BK183" s="231">
        <f>ROUND(I183*H183,2)</f>
        <v>0</v>
      </c>
      <c r="BL183" s="18" t="s">
        <v>132</v>
      </c>
      <c r="BM183" s="230" t="s">
        <v>243</v>
      </c>
    </row>
    <row r="184" s="2" customFormat="1">
      <c r="A184" s="39"/>
      <c r="B184" s="40"/>
      <c r="C184" s="41"/>
      <c r="D184" s="232" t="s">
        <v>134</v>
      </c>
      <c r="E184" s="41"/>
      <c r="F184" s="233" t="s">
        <v>244</v>
      </c>
      <c r="G184" s="41"/>
      <c r="H184" s="41"/>
      <c r="I184" s="234"/>
      <c r="J184" s="41"/>
      <c r="K184" s="41"/>
      <c r="L184" s="45"/>
      <c r="M184" s="281"/>
      <c r="N184" s="282"/>
      <c r="O184" s="283"/>
      <c r="P184" s="283"/>
      <c r="Q184" s="283"/>
      <c r="R184" s="283"/>
      <c r="S184" s="283"/>
      <c r="T184" s="28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90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68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qAqzMBFlpLhNuNvHKs9G69Gdvq1pmPyjJMxtizzoCZZQioBKCBjgl8e3IVgKaSuqeq/hmQhX8wWu44xkWHBUcg==" hashValue="ki5ONT21HNwcgvrfODSwAxjzHBU7G3soo99SGy2SFMcIf6c6UB3WtkM3JW2HN70Ifwq1pMaN5qmkYVw8SCK77w==" algorithmName="SHA-512" password="CC35"/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90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Mřenka, Palačov, ř. km 6,080–6,828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245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ROUND((SUM(BE124:BE325)),  2)</f>
        <v>0</v>
      </c>
      <c r="G33" s="39"/>
      <c r="H33" s="39"/>
      <c r="I33" s="156">
        <v>0.20999999999999999</v>
      </c>
      <c r="J33" s="155">
        <f>ROUND(((SUM(BE124:BE325))*I33),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ROUND((SUM(BF124:BF325)),  2)</f>
        <v>0</v>
      </c>
      <c r="G34" s="39"/>
      <c r="H34" s="39"/>
      <c r="I34" s="156">
        <v>0.12</v>
      </c>
      <c r="J34" s="155">
        <f>ROUND(((SUM(BF124:BF325))*I34),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ROUND((SUM(BG124:BG325)),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ROUND((SUM(BH124:BH325)),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ROUND((SUM(BI124:BI325)),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Mřenka, Palačov, ř. km 6,080–6,828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25 7042-2 - SO02 Mřenka, Palačov (HM 905 987), ř. km 6,147-6,828 – pojištěný 213 287 STA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Palačov</v>
      </c>
      <c r="G89" s="41"/>
      <c r="H89" s="41"/>
      <c r="I89" s="33" t="s">
        <v>22</v>
      </c>
      <c r="J89" s="80" t="str">
        <f>IF(J12="","",J12)</f>
        <v>15. 7. 2025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246</v>
      </c>
      <c r="E99" s="189"/>
      <c r="F99" s="189"/>
      <c r="G99" s="189"/>
      <c r="H99" s="189"/>
      <c r="I99" s="189"/>
      <c r="J99" s="190">
        <f>J216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247</v>
      </c>
      <c r="E100" s="189"/>
      <c r="F100" s="189"/>
      <c r="G100" s="189"/>
      <c r="H100" s="189"/>
      <c r="I100" s="189"/>
      <c r="J100" s="190">
        <f>J220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248</v>
      </c>
      <c r="E102" s="189"/>
      <c r="F102" s="189"/>
      <c r="G102" s="189"/>
      <c r="H102" s="189"/>
      <c r="I102" s="189"/>
      <c r="J102" s="190">
        <f>J278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J296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J323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Mřenka, Palačov, ř. km 6,080–6,828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30" customHeight="1">
      <c r="A116" s="39"/>
      <c r="B116" s="40"/>
      <c r="C116" s="41"/>
      <c r="D116" s="41"/>
      <c r="E116" s="77" t="str">
        <f>E9</f>
        <v>25 7042-2 - SO02 Mřenka, Palačov (HM 905 987), ř. km 6,147-6,828 – pojištěný 213 287 STA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Palačov</v>
      </c>
      <c r="G118" s="41"/>
      <c r="H118" s="41"/>
      <c r="I118" s="33" t="s">
        <v>22</v>
      </c>
      <c r="J118" s="80" t="str">
        <f>IF(J12="","",J12)</f>
        <v>15. 7. 2025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Povodí Moravy, s.p.</v>
      </c>
      <c r="G120" s="41"/>
      <c r="H120" s="41"/>
      <c r="I120" s="33" t="s">
        <v>32</v>
      </c>
      <c r="J120" s="37" t="str">
        <f>E21</f>
        <v>GEOtest, a.s.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111</v>
      </c>
      <c r="D123" s="195" t="s">
        <v>65</v>
      </c>
      <c r="E123" s="195" t="s">
        <v>61</v>
      </c>
      <c r="F123" s="195" t="s">
        <v>62</v>
      </c>
      <c r="G123" s="195" t="s">
        <v>112</v>
      </c>
      <c r="H123" s="195" t="s">
        <v>113</v>
      </c>
      <c r="I123" s="195" t="s">
        <v>114</v>
      </c>
      <c r="J123" s="195" t="s">
        <v>102</v>
      </c>
      <c r="K123" s="196" t="s">
        <v>115</v>
      </c>
      <c r="L123" s="197"/>
      <c r="M123" s="101" t="s">
        <v>1</v>
      </c>
      <c r="N123" s="102" t="s">
        <v>44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916.43030449999992</v>
      </c>
      <c r="S124" s="105"/>
      <c r="T124" s="201">
        <f>T125</f>
        <v>785.27663000000007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79</v>
      </c>
      <c r="AU124" s="18" t="s">
        <v>104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79</v>
      </c>
      <c r="E125" s="206" t="s">
        <v>123</v>
      </c>
      <c r="F125" s="206" t="s">
        <v>124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P126+P216+P220+P235+P278+P296+P323</f>
        <v>0</v>
      </c>
      <c r="Q125" s="211"/>
      <c r="R125" s="212">
        <f>R126+R216+R220+R235+R278+R296+R323</f>
        <v>916.43030449999992</v>
      </c>
      <c r="S125" s="211"/>
      <c r="T125" s="213">
        <f>T126+T216+T220+T235+T278+T296+T323</f>
        <v>785.27663000000007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88</v>
      </c>
      <c r="AT125" s="215" t="s">
        <v>79</v>
      </c>
      <c r="AU125" s="215" t="s">
        <v>80</v>
      </c>
      <c r="AY125" s="214" t="s">
        <v>125</v>
      </c>
      <c r="BK125" s="216">
        <f>BK126+BK216+BK220+BK235+BK278+BK296+BK323</f>
        <v>0</v>
      </c>
    </row>
    <row r="126" s="12" customFormat="1" ht="22.8" customHeight="1">
      <c r="A126" s="12"/>
      <c r="B126" s="203"/>
      <c r="C126" s="204"/>
      <c r="D126" s="205" t="s">
        <v>79</v>
      </c>
      <c r="E126" s="217" t="s">
        <v>88</v>
      </c>
      <c r="F126" s="217" t="s">
        <v>126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SUM(P127:P215)</f>
        <v>0</v>
      </c>
      <c r="Q126" s="211"/>
      <c r="R126" s="212">
        <f>SUM(R127:R215)</f>
        <v>0.0038980000000000004</v>
      </c>
      <c r="S126" s="211"/>
      <c r="T126" s="213">
        <f>SUM(T127:T215)</f>
        <v>14.819999999999999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88</v>
      </c>
      <c r="AT126" s="215" t="s">
        <v>79</v>
      </c>
      <c r="AU126" s="215" t="s">
        <v>88</v>
      </c>
      <c r="AY126" s="214" t="s">
        <v>125</v>
      </c>
      <c r="BK126" s="216">
        <f>SUM(BK127:BK215)</f>
        <v>0</v>
      </c>
    </row>
    <row r="127" s="2" customFormat="1" ht="37.8" customHeight="1">
      <c r="A127" s="39"/>
      <c r="B127" s="40"/>
      <c r="C127" s="219" t="s">
        <v>88</v>
      </c>
      <c r="D127" s="219" t="s">
        <v>127</v>
      </c>
      <c r="E127" s="220" t="s">
        <v>249</v>
      </c>
      <c r="F127" s="221" t="s">
        <v>250</v>
      </c>
      <c r="G127" s="222" t="s">
        <v>130</v>
      </c>
      <c r="H127" s="223">
        <v>68</v>
      </c>
      <c r="I127" s="224"/>
      <c r="J127" s="225">
        <f>ROUND(I127*H127,2)</f>
        <v>0</v>
      </c>
      <c r="K127" s="221" t="s">
        <v>131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132</v>
      </c>
      <c r="AT127" s="230" t="s">
        <v>127</v>
      </c>
      <c r="AU127" s="230" t="s">
        <v>90</v>
      </c>
      <c r="AY127" s="18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88</v>
      </c>
      <c r="BK127" s="231">
        <f>ROUND(I127*H127,2)</f>
        <v>0</v>
      </c>
      <c r="BL127" s="18" t="s">
        <v>132</v>
      </c>
      <c r="BM127" s="230" t="s">
        <v>251</v>
      </c>
    </row>
    <row r="128" s="2" customFormat="1">
      <c r="A128" s="39"/>
      <c r="B128" s="40"/>
      <c r="C128" s="41"/>
      <c r="D128" s="232" t="s">
        <v>134</v>
      </c>
      <c r="E128" s="41"/>
      <c r="F128" s="233" t="s">
        <v>252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90</v>
      </c>
    </row>
    <row r="129" s="13" customFormat="1">
      <c r="A129" s="13"/>
      <c r="B129" s="237"/>
      <c r="C129" s="238"/>
      <c r="D129" s="232" t="s">
        <v>136</v>
      </c>
      <c r="E129" s="239" t="s">
        <v>1</v>
      </c>
      <c r="F129" s="240" t="s">
        <v>253</v>
      </c>
      <c r="G129" s="238"/>
      <c r="H129" s="241">
        <v>68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136</v>
      </c>
      <c r="AU129" s="247" t="s">
        <v>90</v>
      </c>
      <c r="AV129" s="13" t="s">
        <v>90</v>
      </c>
      <c r="AW129" s="13" t="s">
        <v>36</v>
      </c>
      <c r="AX129" s="13" t="s">
        <v>88</v>
      </c>
      <c r="AY129" s="247" t="s">
        <v>125</v>
      </c>
    </row>
    <row r="130" s="2" customFormat="1" ht="24.15" customHeight="1">
      <c r="A130" s="39"/>
      <c r="B130" s="40"/>
      <c r="C130" s="219" t="s">
        <v>90</v>
      </c>
      <c r="D130" s="219" t="s">
        <v>127</v>
      </c>
      <c r="E130" s="220" t="s">
        <v>254</v>
      </c>
      <c r="F130" s="221" t="s">
        <v>255</v>
      </c>
      <c r="G130" s="222" t="s">
        <v>256</v>
      </c>
      <c r="H130" s="223">
        <v>7</v>
      </c>
      <c r="I130" s="224"/>
      <c r="J130" s="225">
        <f>ROUND(I130*H130,2)</f>
        <v>0</v>
      </c>
      <c r="K130" s="221" t="s">
        <v>131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127</v>
      </c>
      <c r="AU130" s="230" t="s">
        <v>90</v>
      </c>
      <c r="AY130" s="18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88</v>
      </c>
      <c r="BK130" s="231">
        <f>ROUND(I130*H130,2)</f>
        <v>0</v>
      </c>
      <c r="BL130" s="18" t="s">
        <v>132</v>
      </c>
      <c r="BM130" s="230" t="s">
        <v>257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258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90</v>
      </c>
    </row>
    <row r="132" s="13" customFormat="1">
      <c r="A132" s="13"/>
      <c r="B132" s="237"/>
      <c r="C132" s="238"/>
      <c r="D132" s="232" t="s">
        <v>136</v>
      </c>
      <c r="E132" s="239" t="s">
        <v>1</v>
      </c>
      <c r="F132" s="240" t="s">
        <v>259</v>
      </c>
      <c r="G132" s="238"/>
      <c r="H132" s="241">
        <v>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136</v>
      </c>
      <c r="AU132" s="247" t="s">
        <v>90</v>
      </c>
      <c r="AV132" s="13" t="s">
        <v>90</v>
      </c>
      <c r="AW132" s="13" t="s">
        <v>36</v>
      </c>
      <c r="AX132" s="13" t="s">
        <v>88</v>
      </c>
      <c r="AY132" s="247" t="s">
        <v>125</v>
      </c>
    </row>
    <row r="133" s="2" customFormat="1" ht="24.15" customHeight="1">
      <c r="A133" s="39"/>
      <c r="B133" s="40"/>
      <c r="C133" s="219" t="s">
        <v>142</v>
      </c>
      <c r="D133" s="219" t="s">
        <v>127</v>
      </c>
      <c r="E133" s="220" t="s">
        <v>260</v>
      </c>
      <c r="F133" s="221" t="s">
        <v>261</v>
      </c>
      <c r="G133" s="222" t="s">
        <v>256</v>
      </c>
      <c r="H133" s="223">
        <v>1</v>
      </c>
      <c r="I133" s="224"/>
      <c r="J133" s="225">
        <f>ROUND(I133*H133,2)</f>
        <v>0</v>
      </c>
      <c r="K133" s="221" t="s">
        <v>131</v>
      </c>
      <c r="L133" s="45"/>
      <c r="M133" s="226" t="s">
        <v>1</v>
      </c>
      <c r="N133" s="227" t="s">
        <v>45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132</v>
      </c>
      <c r="AT133" s="230" t="s">
        <v>127</v>
      </c>
      <c r="AU133" s="230" t="s">
        <v>90</v>
      </c>
      <c r="AY133" s="18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88</v>
      </c>
      <c r="BK133" s="231">
        <f>ROUND(I133*H133,2)</f>
        <v>0</v>
      </c>
      <c r="BL133" s="18" t="s">
        <v>132</v>
      </c>
      <c r="BM133" s="230" t="s">
        <v>262</v>
      </c>
    </row>
    <row r="134" s="2" customFormat="1">
      <c r="A134" s="39"/>
      <c r="B134" s="40"/>
      <c r="C134" s="41"/>
      <c r="D134" s="232" t="s">
        <v>134</v>
      </c>
      <c r="E134" s="41"/>
      <c r="F134" s="233" t="s">
        <v>263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90</v>
      </c>
    </row>
    <row r="135" s="13" customFormat="1">
      <c r="A135" s="13"/>
      <c r="B135" s="237"/>
      <c r="C135" s="238"/>
      <c r="D135" s="232" t="s">
        <v>136</v>
      </c>
      <c r="E135" s="239" t="s">
        <v>1</v>
      </c>
      <c r="F135" s="240" t="s">
        <v>264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136</v>
      </c>
      <c r="AU135" s="247" t="s">
        <v>90</v>
      </c>
      <c r="AV135" s="13" t="s">
        <v>90</v>
      </c>
      <c r="AW135" s="13" t="s">
        <v>36</v>
      </c>
      <c r="AX135" s="13" t="s">
        <v>88</v>
      </c>
      <c r="AY135" s="247" t="s">
        <v>125</v>
      </c>
    </row>
    <row r="136" s="2" customFormat="1" ht="24.15" customHeight="1">
      <c r="A136" s="39"/>
      <c r="B136" s="40"/>
      <c r="C136" s="219" t="s">
        <v>132</v>
      </c>
      <c r="D136" s="219" t="s">
        <v>127</v>
      </c>
      <c r="E136" s="220" t="s">
        <v>265</v>
      </c>
      <c r="F136" s="221" t="s">
        <v>266</v>
      </c>
      <c r="G136" s="222" t="s">
        <v>256</v>
      </c>
      <c r="H136" s="223">
        <v>7</v>
      </c>
      <c r="I136" s="224"/>
      <c r="J136" s="225">
        <f>ROUND(I136*H136,2)</f>
        <v>0</v>
      </c>
      <c r="K136" s="221" t="s">
        <v>131</v>
      </c>
      <c r="L136" s="45"/>
      <c r="M136" s="226" t="s">
        <v>1</v>
      </c>
      <c r="N136" s="227" t="s">
        <v>45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132</v>
      </c>
      <c r="AT136" s="230" t="s">
        <v>127</v>
      </c>
      <c r="AU136" s="230" t="s">
        <v>90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88</v>
      </c>
      <c r="BK136" s="231">
        <f>ROUND(I136*H136,2)</f>
        <v>0</v>
      </c>
      <c r="BL136" s="18" t="s">
        <v>132</v>
      </c>
      <c r="BM136" s="230" t="s">
        <v>267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268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90</v>
      </c>
    </row>
    <row r="138" s="13" customFormat="1">
      <c r="A138" s="13"/>
      <c r="B138" s="237"/>
      <c r="C138" s="238"/>
      <c r="D138" s="232" t="s">
        <v>136</v>
      </c>
      <c r="E138" s="239" t="s">
        <v>1</v>
      </c>
      <c r="F138" s="240" t="s">
        <v>269</v>
      </c>
      <c r="G138" s="238"/>
      <c r="H138" s="241">
        <v>7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136</v>
      </c>
      <c r="AU138" s="247" t="s">
        <v>90</v>
      </c>
      <c r="AV138" s="13" t="s">
        <v>90</v>
      </c>
      <c r="AW138" s="13" t="s">
        <v>36</v>
      </c>
      <c r="AX138" s="13" t="s">
        <v>88</v>
      </c>
      <c r="AY138" s="247" t="s">
        <v>125</v>
      </c>
    </row>
    <row r="139" s="2" customFormat="1" ht="33" customHeight="1">
      <c r="A139" s="39"/>
      <c r="B139" s="40"/>
      <c r="C139" s="219" t="s">
        <v>155</v>
      </c>
      <c r="D139" s="219" t="s">
        <v>127</v>
      </c>
      <c r="E139" s="220" t="s">
        <v>270</v>
      </c>
      <c r="F139" s="221" t="s">
        <v>271</v>
      </c>
      <c r="G139" s="222" t="s">
        <v>256</v>
      </c>
      <c r="H139" s="223">
        <v>1</v>
      </c>
      <c r="I139" s="224"/>
      <c r="J139" s="225">
        <f>ROUND(I139*H139,2)</f>
        <v>0</v>
      </c>
      <c r="K139" s="221" t="s">
        <v>131</v>
      </c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132</v>
      </c>
      <c r="AT139" s="230" t="s">
        <v>127</v>
      </c>
      <c r="AU139" s="230" t="s">
        <v>90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88</v>
      </c>
      <c r="BK139" s="231">
        <f>ROUND(I139*H139,2)</f>
        <v>0</v>
      </c>
      <c r="BL139" s="18" t="s">
        <v>132</v>
      </c>
      <c r="BM139" s="230" t="s">
        <v>272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273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90</v>
      </c>
    </row>
    <row r="141" s="13" customFormat="1">
      <c r="A141" s="13"/>
      <c r="B141" s="237"/>
      <c r="C141" s="238"/>
      <c r="D141" s="232" t="s">
        <v>136</v>
      </c>
      <c r="E141" s="239" t="s">
        <v>1</v>
      </c>
      <c r="F141" s="240" t="s">
        <v>274</v>
      </c>
      <c r="G141" s="238"/>
      <c r="H141" s="241">
        <v>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136</v>
      </c>
      <c r="AU141" s="247" t="s">
        <v>90</v>
      </c>
      <c r="AV141" s="13" t="s">
        <v>90</v>
      </c>
      <c r="AW141" s="13" t="s">
        <v>36</v>
      </c>
      <c r="AX141" s="13" t="s">
        <v>88</v>
      </c>
      <c r="AY141" s="247" t="s">
        <v>125</v>
      </c>
    </row>
    <row r="142" s="2" customFormat="1" ht="24.15" customHeight="1">
      <c r="A142" s="39"/>
      <c r="B142" s="40"/>
      <c r="C142" s="219" t="s">
        <v>162</v>
      </c>
      <c r="D142" s="219" t="s">
        <v>127</v>
      </c>
      <c r="E142" s="220" t="s">
        <v>138</v>
      </c>
      <c r="F142" s="221" t="s">
        <v>139</v>
      </c>
      <c r="G142" s="222" t="s">
        <v>130</v>
      </c>
      <c r="H142" s="223">
        <v>68</v>
      </c>
      <c r="I142" s="224"/>
      <c r="J142" s="225">
        <f>ROUND(I142*H142,2)</f>
        <v>0</v>
      </c>
      <c r="K142" s="221" t="s">
        <v>131</v>
      </c>
      <c r="L142" s="45"/>
      <c r="M142" s="226" t="s">
        <v>1</v>
      </c>
      <c r="N142" s="227" t="s">
        <v>45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132</v>
      </c>
      <c r="AT142" s="230" t="s">
        <v>127</v>
      </c>
      <c r="AU142" s="230" t="s">
        <v>90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88</v>
      </c>
      <c r="BK142" s="231">
        <f>ROUND(I142*H142,2)</f>
        <v>0</v>
      </c>
      <c r="BL142" s="18" t="s">
        <v>132</v>
      </c>
      <c r="BM142" s="230" t="s">
        <v>275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141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90</v>
      </c>
    </row>
    <row r="144" s="13" customFormat="1">
      <c r="A144" s="13"/>
      <c r="B144" s="237"/>
      <c r="C144" s="238"/>
      <c r="D144" s="232" t="s">
        <v>136</v>
      </c>
      <c r="E144" s="239" t="s">
        <v>1</v>
      </c>
      <c r="F144" s="240" t="s">
        <v>253</v>
      </c>
      <c r="G144" s="238"/>
      <c r="H144" s="241">
        <v>68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136</v>
      </c>
      <c r="AU144" s="247" t="s">
        <v>90</v>
      </c>
      <c r="AV144" s="13" t="s">
        <v>90</v>
      </c>
      <c r="AW144" s="13" t="s">
        <v>36</v>
      </c>
      <c r="AX144" s="13" t="s">
        <v>88</v>
      </c>
      <c r="AY144" s="247" t="s">
        <v>125</v>
      </c>
    </row>
    <row r="145" s="2" customFormat="1" ht="24.15" customHeight="1">
      <c r="A145" s="39"/>
      <c r="B145" s="40"/>
      <c r="C145" s="219" t="s">
        <v>168</v>
      </c>
      <c r="D145" s="219" t="s">
        <v>127</v>
      </c>
      <c r="E145" s="220" t="s">
        <v>276</v>
      </c>
      <c r="F145" s="221" t="s">
        <v>277</v>
      </c>
      <c r="G145" s="222" t="s">
        <v>256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45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132</v>
      </c>
      <c r="AT145" s="230" t="s">
        <v>127</v>
      </c>
      <c r="AU145" s="230" t="s">
        <v>90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88</v>
      </c>
      <c r="BK145" s="231">
        <f>ROUND(I145*H145,2)</f>
        <v>0</v>
      </c>
      <c r="BL145" s="18" t="s">
        <v>132</v>
      </c>
      <c r="BM145" s="230" t="s">
        <v>278</v>
      </c>
    </row>
    <row r="146" s="2" customFormat="1">
      <c r="A146" s="39"/>
      <c r="B146" s="40"/>
      <c r="C146" s="41"/>
      <c r="D146" s="232" t="s">
        <v>134</v>
      </c>
      <c r="E146" s="41"/>
      <c r="F146" s="233" t="s">
        <v>277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90</v>
      </c>
    </row>
    <row r="147" s="13" customFormat="1">
      <c r="A147" s="13"/>
      <c r="B147" s="237"/>
      <c r="C147" s="238"/>
      <c r="D147" s="232" t="s">
        <v>136</v>
      </c>
      <c r="E147" s="239" t="s">
        <v>1</v>
      </c>
      <c r="F147" s="240" t="s">
        <v>279</v>
      </c>
      <c r="G147" s="238"/>
      <c r="H147" s="241">
        <v>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136</v>
      </c>
      <c r="AU147" s="247" t="s">
        <v>90</v>
      </c>
      <c r="AV147" s="13" t="s">
        <v>90</v>
      </c>
      <c r="AW147" s="13" t="s">
        <v>36</v>
      </c>
      <c r="AX147" s="13" t="s">
        <v>88</v>
      </c>
      <c r="AY147" s="247" t="s">
        <v>125</v>
      </c>
    </row>
    <row r="148" s="2" customFormat="1" ht="21.75" customHeight="1">
      <c r="A148" s="39"/>
      <c r="B148" s="40"/>
      <c r="C148" s="219" t="s">
        <v>176</v>
      </c>
      <c r="D148" s="219" t="s">
        <v>127</v>
      </c>
      <c r="E148" s="220" t="s">
        <v>280</v>
      </c>
      <c r="F148" s="221" t="s">
        <v>281</v>
      </c>
      <c r="G148" s="222" t="s">
        <v>256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45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132</v>
      </c>
      <c r="AT148" s="230" t="s">
        <v>127</v>
      </c>
      <c r="AU148" s="230" t="s">
        <v>90</v>
      </c>
      <c r="AY148" s="18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88</v>
      </c>
      <c r="BK148" s="231">
        <f>ROUND(I148*H148,2)</f>
        <v>0</v>
      </c>
      <c r="BL148" s="18" t="s">
        <v>132</v>
      </c>
      <c r="BM148" s="230" t="s">
        <v>282</v>
      </c>
    </row>
    <row r="149" s="2" customFormat="1">
      <c r="A149" s="39"/>
      <c r="B149" s="40"/>
      <c r="C149" s="41"/>
      <c r="D149" s="232" t="s">
        <v>134</v>
      </c>
      <c r="E149" s="41"/>
      <c r="F149" s="233" t="s">
        <v>281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90</v>
      </c>
    </row>
    <row r="150" s="13" customFormat="1">
      <c r="A150" s="13"/>
      <c r="B150" s="237"/>
      <c r="C150" s="238"/>
      <c r="D150" s="232" t="s">
        <v>136</v>
      </c>
      <c r="E150" s="239" t="s">
        <v>1</v>
      </c>
      <c r="F150" s="240" t="s">
        <v>264</v>
      </c>
      <c r="G150" s="238"/>
      <c r="H150" s="241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136</v>
      </c>
      <c r="AU150" s="247" t="s">
        <v>90</v>
      </c>
      <c r="AV150" s="13" t="s">
        <v>90</v>
      </c>
      <c r="AW150" s="13" t="s">
        <v>36</v>
      </c>
      <c r="AX150" s="13" t="s">
        <v>88</v>
      </c>
      <c r="AY150" s="247" t="s">
        <v>125</v>
      </c>
    </row>
    <row r="151" s="2" customFormat="1" ht="24.15" customHeight="1">
      <c r="A151" s="39"/>
      <c r="B151" s="40"/>
      <c r="C151" s="219" t="s">
        <v>182</v>
      </c>
      <c r="D151" s="219" t="s">
        <v>127</v>
      </c>
      <c r="E151" s="220" t="s">
        <v>283</v>
      </c>
      <c r="F151" s="221" t="s">
        <v>284</v>
      </c>
      <c r="G151" s="222" t="s">
        <v>151</v>
      </c>
      <c r="H151" s="223">
        <v>7.7999999999999998</v>
      </c>
      <c r="I151" s="224"/>
      <c r="J151" s="225">
        <f>ROUND(I151*H151,2)</f>
        <v>0</v>
      </c>
      <c r="K151" s="221" t="s">
        <v>131</v>
      </c>
      <c r="L151" s="45"/>
      <c r="M151" s="226" t="s">
        <v>1</v>
      </c>
      <c r="N151" s="227" t="s">
        <v>45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1.8999999999999999</v>
      </c>
      <c r="T151" s="229">
        <f>S151*H151</f>
        <v>14.819999999999999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132</v>
      </c>
      <c r="AT151" s="230" t="s">
        <v>127</v>
      </c>
      <c r="AU151" s="230" t="s">
        <v>90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88</v>
      </c>
      <c r="BK151" s="231">
        <f>ROUND(I151*H151,2)</f>
        <v>0</v>
      </c>
      <c r="BL151" s="18" t="s">
        <v>132</v>
      </c>
      <c r="BM151" s="230" t="s">
        <v>285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286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90</v>
      </c>
    </row>
    <row r="153" s="13" customFormat="1">
      <c r="A153" s="13"/>
      <c r="B153" s="237"/>
      <c r="C153" s="238"/>
      <c r="D153" s="232" t="s">
        <v>136</v>
      </c>
      <c r="E153" s="239" t="s">
        <v>1</v>
      </c>
      <c r="F153" s="240" t="s">
        <v>287</v>
      </c>
      <c r="G153" s="238"/>
      <c r="H153" s="241">
        <v>5.5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136</v>
      </c>
      <c r="AU153" s="247" t="s">
        <v>90</v>
      </c>
      <c r="AV153" s="13" t="s">
        <v>90</v>
      </c>
      <c r="AW153" s="13" t="s">
        <v>36</v>
      </c>
      <c r="AX153" s="13" t="s">
        <v>80</v>
      </c>
      <c r="AY153" s="247" t="s">
        <v>125</v>
      </c>
    </row>
    <row r="154" s="13" customFormat="1">
      <c r="A154" s="13"/>
      <c r="B154" s="237"/>
      <c r="C154" s="238"/>
      <c r="D154" s="232" t="s">
        <v>136</v>
      </c>
      <c r="E154" s="239" t="s">
        <v>1</v>
      </c>
      <c r="F154" s="240" t="s">
        <v>288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136</v>
      </c>
      <c r="AU154" s="247" t="s">
        <v>90</v>
      </c>
      <c r="AV154" s="13" t="s">
        <v>90</v>
      </c>
      <c r="AW154" s="13" t="s">
        <v>36</v>
      </c>
      <c r="AX154" s="13" t="s">
        <v>80</v>
      </c>
      <c r="AY154" s="247" t="s">
        <v>125</v>
      </c>
    </row>
    <row r="155" s="13" customFormat="1">
      <c r="A155" s="13"/>
      <c r="B155" s="237"/>
      <c r="C155" s="238"/>
      <c r="D155" s="232" t="s">
        <v>136</v>
      </c>
      <c r="E155" s="239" t="s">
        <v>1</v>
      </c>
      <c r="F155" s="240" t="s">
        <v>289</v>
      </c>
      <c r="G155" s="238"/>
      <c r="H155" s="241">
        <v>1.3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136</v>
      </c>
      <c r="AU155" s="247" t="s">
        <v>90</v>
      </c>
      <c r="AV155" s="13" t="s">
        <v>90</v>
      </c>
      <c r="AW155" s="13" t="s">
        <v>36</v>
      </c>
      <c r="AX155" s="13" t="s">
        <v>80</v>
      </c>
      <c r="AY155" s="247" t="s">
        <v>125</v>
      </c>
    </row>
    <row r="156" s="14" customFormat="1">
      <c r="A156" s="14"/>
      <c r="B156" s="249"/>
      <c r="C156" s="250"/>
      <c r="D156" s="232" t="s">
        <v>136</v>
      </c>
      <c r="E156" s="251" t="s">
        <v>1</v>
      </c>
      <c r="F156" s="252" t="s">
        <v>161</v>
      </c>
      <c r="G156" s="250"/>
      <c r="H156" s="253">
        <v>7.7999999999999998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136</v>
      </c>
      <c r="AU156" s="259" t="s">
        <v>90</v>
      </c>
      <c r="AV156" s="14" t="s">
        <v>132</v>
      </c>
      <c r="AW156" s="14" t="s">
        <v>36</v>
      </c>
      <c r="AX156" s="14" t="s">
        <v>88</v>
      </c>
      <c r="AY156" s="259" t="s">
        <v>125</v>
      </c>
    </row>
    <row r="157" s="2" customFormat="1" ht="33" customHeight="1">
      <c r="A157" s="39"/>
      <c r="B157" s="40"/>
      <c r="C157" s="219" t="s">
        <v>189</v>
      </c>
      <c r="D157" s="219" t="s">
        <v>127</v>
      </c>
      <c r="E157" s="220" t="s">
        <v>143</v>
      </c>
      <c r="F157" s="221" t="s">
        <v>144</v>
      </c>
      <c r="G157" s="222" t="s">
        <v>145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45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132</v>
      </c>
      <c r="AT157" s="230" t="s">
        <v>127</v>
      </c>
      <c r="AU157" s="230" t="s">
        <v>90</v>
      </c>
      <c r="AY157" s="18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88</v>
      </c>
      <c r="BK157" s="231">
        <f>ROUND(I157*H157,2)</f>
        <v>0</v>
      </c>
      <c r="BL157" s="18" t="s">
        <v>132</v>
      </c>
      <c r="BM157" s="230" t="s">
        <v>290</v>
      </c>
    </row>
    <row r="158" s="2" customFormat="1">
      <c r="A158" s="39"/>
      <c r="B158" s="40"/>
      <c r="C158" s="41"/>
      <c r="D158" s="232" t="s">
        <v>134</v>
      </c>
      <c r="E158" s="41"/>
      <c r="F158" s="233" t="s">
        <v>144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90</v>
      </c>
    </row>
    <row r="159" s="2" customFormat="1">
      <c r="A159" s="39"/>
      <c r="B159" s="40"/>
      <c r="C159" s="41"/>
      <c r="D159" s="232" t="s">
        <v>147</v>
      </c>
      <c r="E159" s="41"/>
      <c r="F159" s="248" t="s">
        <v>148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90</v>
      </c>
    </row>
    <row r="160" s="2" customFormat="1" ht="33" customHeight="1">
      <c r="A160" s="39"/>
      <c r="B160" s="40"/>
      <c r="C160" s="219" t="s">
        <v>195</v>
      </c>
      <c r="D160" s="219" t="s">
        <v>127</v>
      </c>
      <c r="E160" s="220" t="s">
        <v>149</v>
      </c>
      <c r="F160" s="221" t="s">
        <v>150</v>
      </c>
      <c r="G160" s="222" t="s">
        <v>151</v>
      </c>
      <c r="H160" s="223">
        <v>339.70999999999998</v>
      </c>
      <c r="I160" s="224"/>
      <c r="J160" s="225">
        <f>ROUND(I160*H160,2)</f>
        <v>0</v>
      </c>
      <c r="K160" s="221" t="s">
        <v>131</v>
      </c>
      <c r="L160" s="45"/>
      <c r="M160" s="226" t="s">
        <v>1</v>
      </c>
      <c r="N160" s="227" t="s">
        <v>45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132</v>
      </c>
      <c r="AT160" s="230" t="s">
        <v>127</v>
      </c>
      <c r="AU160" s="230" t="s">
        <v>90</v>
      </c>
      <c r="AY160" s="18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88</v>
      </c>
      <c r="BK160" s="231">
        <f>ROUND(I160*H160,2)</f>
        <v>0</v>
      </c>
      <c r="BL160" s="18" t="s">
        <v>132</v>
      </c>
      <c r="BM160" s="230" t="s">
        <v>291</v>
      </c>
    </row>
    <row r="161" s="2" customFormat="1">
      <c r="A161" s="39"/>
      <c r="B161" s="40"/>
      <c r="C161" s="41"/>
      <c r="D161" s="232" t="s">
        <v>134</v>
      </c>
      <c r="E161" s="41"/>
      <c r="F161" s="233" t="s">
        <v>153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90</v>
      </c>
    </row>
    <row r="162" s="13" customFormat="1">
      <c r="A162" s="13"/>
      <c r="B162" s="237"/>
      <c r="C162" s="238"/>
      <c r="D162" s="232" t="s">
        <v>136</v>
      </c>
      <c r="E162" s="239" t="s">
        <v>1</v>
      </c>
      <c r="F162" s="240" t="s">
        <v>292</v>
      </c>
      <c r="G162" s="238"/>
      <c r="H162" s="241">
        <v>335.20999999999998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136</v>
      </c>
      <c r="AU162" s="247" t="s">
        <v>90</v>
      </c>
      <c r="AV162" s="13" t="s">
        <v>90</v>
      </c>
      <c r="AW162" s="13" t="s">
        <v>36</v>
      </c>
      <c r="AX162" s="13" t="s">
        <v>80</v>
      </c>
      <c r="AY162" s="247" t="s">
        <v>125</v>
      </c>
    </row>
    <row r="163" s="13" customFormat="1">
      <c r="A163" s="13"/>
      <c r="B163" s="237"/>
      <c r="C163" s="238"/>
      <c r="D163" s="232" t="s">
        <v>136</v>
      </c>
      <c r="E163" s="239" t="s">
        <v>1</v>
      </c>
      <c r="F163" s="240" t="s">
        <v>293</v>
      </c>
      <c r="G163" s="238"/>
      <c r="H163" s="241">
        <v>4.5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136</v>
      </c>
      <c r="AU163" s="247" t="s">
        <v>90</v>
      </c>
      <c r="AV163" s="13" t="s">
        <v>90</v>
      </c>
      <c r="AW163" s="13" t="s">
        <v>36</v>
      </c>
      <c r="AX163" s="13" t="s">
        <v>80</v>
      </c>
      <c r="AY163" s="247" t="s">
        <v>125</v>
      </c>
    </row>
    <row r="164" s="14" customFormat="1">
      <c r="A164" s="14"/>
      <c r="B164" s="249"/>
      <c r="C164" s="250"/>
      <c r="D164" s="232" t="s">
        <v>136</v>
      </c>
      <c r="E164" s="251" t="s">
        <v>1</v>
      </c>
      <c r="F164" s="252" t="s">
        <v>161</v>
      </c>
      <c r="G164" s="250"/>
      <c r="H164" s="253">
        <v>339.70999999999998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136</v>
      </c>
      <c r="AU164" s="259" t="s">
        <v>90</v>
      </c>
      <c r="AV164" s="14" t="s">
        <v>132</v>
      </c>
      <c r="AW164" s="14" t="s">
        <v>36</v>
      </c>
      <c r="AX164" s="14" t="s">
        <v>88</v>
      </c>
      <c r="AY164" s="259" t="s">
        <v>125</v>
      </c>
    </row>
    <row r="165" s="2" customFormat="1" ht="37.8" customHeight="1">
      <c r="A165" s="39"/>
      <c r="B165" s="40"/>
      <c r="C165" s="219" t="s">
        <v>8</v>
      </c>
      <c r="D165" s="219" t="s">
        <v>127</v>
      </c>
      <c r="E165" s="220" t="s">
        <v>156</v>
      </c>
      <c r="F165" s="221" t="s">
        <v>157</v>
      </c>
      <c r="G165" s="222" t="s">
        <v>151</v>
      </c>
      <c r="H165" s="223">
        <v>535.87800000000004</v>
      </c>
      <c r="I165" s="224"/>
      <c r="J165" s="225">
        <f>ROUND(I165*H165,2)</f>
        <v>0</v>
      </c>
      <c r="K165" s="221" t="s">
        <v>131</v>
      </c>
      <c r="L165" s="45"/>
      <c r="M165" s="226" t="s">
        <v>1</v>
      </c>
      <c r="N165" s="227" t="s">
        <v>45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132</v>
      </c>
      <c r="AT165" s="230" t="s">
        <v>127</v>
      </c>
      <c r="AU165" s="230" t="s">
        <v>90</v>
      </c>
      <c r="AY165" s="18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88</v>
      </c>
      <c r="BK165" s="231">
        <f>ROUND(I165*H165,2)</f>
        <v>0</v>
      </c>
      <c r="BL165" s="18" t="s">
        <v>132</v>
      </c>
      <c r="BM165" s="230" t="s">
        <v>294</v>
      </c>
    </row>
    <row r="166" s="2" customFormat="1">
      <c r="A166" s="39"/>
      <c r="B166" s="40"/>
      <c r="C166" s="41"/>
      <c r="D166" s="232" t="s">
        <v>134</v>
      </c>
      <c r="E166" s="41"/>
      <c r="F166" s="233" t="s">
        <v>159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134</v>
      </c>
      <c r="AU166" s="18" t="s">
        <v>90</v>
      </c>
    </row>
    <row r="167" s="16" customFormat="1">
      <c r="A167" s="16"/>
      <c r="B167" s="285"/>
      <c r="C167" s="286"/>
      <c r="D167" s="232" t="s">
        <v>136</v>
      </c>
      <c r="E167" s="287" t="s">
        <v>1</v>
      </c>
      <c r="F167" s="288" t="s">
        <v>295</v>
      </c>
      <c r="G167" s="286"/>
      <c r="H167" s="287" t="s">
        <v>1</v>
      </c>
      <c r="I167" s="289"/>
      <c r="J167" s="286"/>
      <c r="K167" s="286"/>
      <c r="L167" s="290"/>
      <c r="M167" s="291"/>
      <c r="N167" s="292"/>
      <c r="O167" s="292"/>
      <c r="P167" s="292"/>
      <c r="Q167" s="292"/>
      <c r="R167" s="292"/>
      <c r="S167" s="292"/>
      <c r="T167" s="293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94" t="s">
        <v>136</v>
      </c>
      <c r="AU167" s="294" t="s">
        <v>90</v>
      </c>
      <c r="AV167" s="16" t="s">
        <v>88</v>
      </c>
      <c r="AW167" s="16" t="s">
        <v>36</v>
      </c>
      <c r="AX167" s="16" t="s">
        <v>80</v>
      </c>
      <c r="AY167" s="294" t="s">
        <v>125</v>
      </c>
    </row>
    <row r="168" s="16" customFormat="1">
      <c r="A168" s="16"/>
      <c r="B168" s="285"/>
      <c r="C168" s="286"/>
      <c r="D168" s="232" t="s">
        <v>136</v>
      </c>
      <c r="E168" s="287" t="s">
        <v>1</v>
      </c>
      <c r="F168" s="288" t="s">
        <v>296</v>
      </c>
      <c r="G168" s="286"/>
      <c r="H168" s="287" t="s">
        <v>1</v>
      </c>
      <c r="I168" s="289"/>
      <c r="J168" s="286"/>
      <c r="K168" s="286"/>
      <c r="L168" s="290"/>
      <c r="M168" s="291"/>
      <c r="N168" s="292"/>
      <c r="O168" s="292"/>
      <c r="P168" s="292"/>
      <c r="Q168" s="292"/>
      <c r="R168" s="292"/>
      <c r="S168" s="292"/>
      <c r="T168" s="293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94" t="s">
        <v>136</v>
      </c>
      <c r="AU168" s="294" t="s">
        <v>90</v>
      </c>
      <c r="AV168" s="16" t="s">
        <v>88</v>
      </c>
      <c r="AW168" s="16" t="s">
        <v>36</v>
      </c>
      <c r="AX168" s="16" t="s">
        <v>80</v>
      </c>
      <c r="AY168" s="294" t="s">
        <v>125</v>
      </c>
    </row>
    <row r="169" s="13" customFormat="1">
      <c r="A169" s="13"/>
      <c r="B169" s="237"/>
      <c r="C169" s="238"/>
      <c r="D169" s="232" t="s">
        <v>136</v>
      </c>
      <c r="E169" s="239" t="s">
        <v>1</v>
      </c>
      <c r="F169" s="240" t="s">
        <v>287</v>
      </c>
      <c r="G169" s="238"/>
      <c r="H169" s="241">
        <v>5.5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136</v>
      </c>
      <c r="AU169" s="247" t="s">
        <v>90</v>
      </c>
      <c r="AV169" s="13" t="s">
        <v>90</v>
      </c>
      <c r="AW169" s="13" t="s">
        <v>36</v>
      </c>
      <c r="AX169" s="13" t="s">
        <v>80</v>
      </c>
      <c r="AY169" s="247" t="s">
        <v>125</v>
      </c>
    </row>
    <row r="170" s="13" customFormat="1">
      <c r="A170" s="13"/>
      <c r="B170" s="237"/>
      <c r="C170" s="238"/>
      <c r="D170" s="232" t="s">
        <v>136</v>
      </c>
      <c r="E170" s="239" t="s">
        <v>1</v>
      </c>
      <c r="F170" s="240" t="s">
        <v>288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136</v>
      </c>
      <c r="AU170" s="247" t="s">
        <v>90</v>
      </c>
      <c r="AV170" s="13" t="s">
        <v>90</v>
      </c>
      <c r="AW170" s="13" t="s">
        <v>36</v>
      </c>
      <c r="AX170" s="13" t="s">
        <v>80</v>
      </c>
      <c r="AY170" s="247" t="s">
        <v>125</v>
      </c>
    </row>
    <row r="171" s="13" customFormat="1">
      <c r="A171" s="13"/>
      <c r="B171" s="237"/>
      <c r="C171" s="238"/>
      <c r="D171" s="232" t="s">
        <v>136</v>
      </c>
      <c r="E171" s="239" t="s">
        <v>1</v>
      </c>
      <c r="F171" s="240" t="s">
        <v>297</v>
      </c>
      <c r="G171" s="238"/>
      <c r="H171" s="241">
        <v>1.72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136</v>
      </c>
      <c r="AU171" s="247" t="s">
        <v>90</v>
      </c>
      <c r="AV171" s="13" t="s">
        <v>90</v>
      </c>
      <c r="AW171" s="13" t="s">
        <v>36</v>
      </c>
      <c r="AX171" s="13" t="s">
        <v>80</v>
      </c>
      <c r="AY171" s="247" t="s">
        <v>125</v>
      </c>
    </row>
    <row r="172" s="13" customFormat="1">
      <c r="A172" s="13"/>
      <c r="B172" s="237"/>
      <c r="C172" s="238"/>
      <c r="D172" s="232" t="s">
        <v>136</v>
      </c>
      <c r="E172" s="239" t="s">
        <v>1</v>
      </c>
      <c r="F172" s="240" t="s">
        <v>298</v>
      </c>
      <c r="G172" s="238"/>
      <c r="H172" s="241">
        <v>0.76000000000000001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136</v>
      </c>
      <c r="AU172" s="247" t="s">
        <v>90</v>
      </c>
      <c r="AV172" s="13" t="s">
        <v>90</v>
      </c>
      <c r="AW172" s="13" t="s">
        <v>36</v>
      </c>
      <c r="AX172" s="13" t="s">
        <v>80</v>
      </c>
      <c r="AY172" s="247" t="s">
        <v>125</v>
      </c>
    </row>
    <row r="173" s="13" customFormat="1">
      <c r="A173" s="13"/>
      <c r="B173" s="237"/>
      <c r="C173" s="238"/>
      <c r="D173" s="232" t="s">
        <v>136</v>
      </c>
      <c r="E173" s="239" t="s">
        <v>1</v>
      </c>
      <c r="F173" s="240" t="s">
        <v>289</v>
      </c>
      <c r="G173" s="238"/>
      <c r="H173" s="241">
        <v>1.3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136</v>
      </c>
      <c r="AU173" s="247" t="s">
        <v>90</v>
      </c>
      <c r="AV173" s="13" t="s">
        <v>90</v>
      </c>
      <c r="AW173" s="13" t="s">
        <v>36</v>
      </c>
      <c r="AX173" s="13" t="s">
        <v>80</v>
      </c>
      <c r="AY173" s="247" t="s">
        <v>125</v>
      </c>
    </row>
    <row r="174" s="13" customFormat="1">
      <c r="A174" s="13"/>
      <c r="B174" s="237"/>
      <c r="C174" s="238"/>
      <c r="D174" s="232" t="s">
        <v>136</v>
      </c>
      <c r="E174" s="239" t="s">
        <v>1</v>
      </c>
      <c r="F174" s="240" t="s">
        <v>299</v>
      </c>
      <c r="G174" s="238"/>
      <c r="H174" s="241">
        <v>137.51499999999999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136</v>
      </c>
      <c r="AU174" s="247" t="s">
        <v>90</v>
      </c>
      <c r="AV174" s="13" t="s">
        <v>90</v>
      </c>
      <c r="AW174" s="13" t="s">
        <v>36</v>
      </c>
      <c r="AX174" s="13" t="s">
        <v>80</v>
      </c>
      <c r="AY174" s="247" t="s">
        <v>125</v>
      </c>
    </row>
    <row r="175" s="13" customFormat="1">
      <c r="A175" s="13"/>
      <c r="B175" s="237"/>
      <c r="C175" s="238"/>
      <c r="D175" s="232" t="s">
        <v>136</v>
      </c>
      <c r="E175" s="239" t="s">
        <v>1</v>
      </c>
      <c r="F175" s="240" t="s">
        <v>300</v>
      </c>
      <c r="G175" s="238"/>
      <c r="H175" s="241">
        <v>80.893000000000001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136</v>
      </c>
      <c r="AU175" s="247" t="s">
        <v>90</v>
      </c>
      <c r="AV175" s="13" t="s">
        <v>90</v>
      </c>
      <c r="AW175" s="13" t="s">
        <v>36</v>
      </c>
      <c r="AX175" s="13" t="s">
        <v>80</v>
      </c>
      <c r="AY175" s="247" t="s">
        <v>125</v>
      </c>
    </row>
    <row r="176" s="15" customFormat="1">
      <c r="A176" s="15"/>
      <c r="B176" s="260"/>
      <c r="C176" s="261"/>
      <c r="D176" s="232" t="s">
        <v>136</v>
      </c>
      <c r="E176" s="262" t="s">
        <v>1</v>
      </c>
      <c r="F176" s="263" t="s">
        <v>174</v>
      </c>
      <c r="G176" s="261"/>
      <c r="H176" s="264">
        <v>228.68799999999999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136</v>
      </c>
      <c r="AU176" s="270" t="s">
        <v>90</v>
      </c>
      <c r="AV176" s="15" t="s">
        <v>142</v>
      </c>
      <c r="AW176" s="15" t="s">
        <v>36</v>
      </c>
      <c r="AX176" s="15" t="s">
        <v>80</v>
      </c>
      <c r="AY176" s="270" t="s">
        <v>125</v>
      </c>
    </row>
    <row r="177" s="16" customFormat="1">
      <c r="A177" s="16"/>
      <c r="B177" s="285"/>
      <c r="C177" s="286"/>
      <c r="D177" s="232" t="s">
        <v>136</v>
      </c>
      <c r="E177" s="287" t="s">
        <v>1</v>
      </c>
      <c r="F177" s="288" t="s">
        <v>301</v>
      </c>
      <c r="G177" s="286"/>
      <c r="H177" s="287" t="s">
        <v>1</v>
      </c>
      <c r="I177" s="289"/>
      <c r="J177" s="286"/>
      <c r="K177" s="286"/>
      <c r="L177" s="290"/>
      <c r="M177" s="291"/>
      <c r="N177" s="292"/>
      <c r="O177" s="292"/>
      <c r="P177" s="292"/>
      <c r="Q177" s="292"/>
      <c r="R177" s="292"/>
      <c r="S177" s="292"/>
      <c r="T177" s="293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4" t="s">
        <v>136</v>
      </c>
      <c r="AU177" s="294" t="s">
        <v>90</v>
      </c>
      <c r="AV177" s="16" t="s">
        <v>88</v>
      </c>
      <c r="AW177" s="16" t="s">
        <v>36</v>
      </c>
      <c r="AX177" s="16" t="s">
        <v>80</v>
      </c>
      <c r="AY177" s="294" t="s">
        <v>125</v>
      </c>
    </row>
    <row r="178" s="13" customFormat="1">
      <c r="A178" s="13"/>
      <c r="B178" s="237"/>
      <c r="C178" s="238"/>
      <c r="D178" s="232" t="s">
        <v>136</v>
      </c>
      <c r="E178" s="239" t="s">
        <v>1</v>
      </c>
      <c r="F178" s="240" t="s">
        <v>292</v>
      </c>
      <c r="G178" s="238"/>
      <c r="H178" s="241">
        <v>335.20999999999998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136</v>
      </c>
      <c r="AU178" s="247" t="s">
        <v>90</v>
      </c>
      <c r="AV178" s="13" t="s">
        <v>90</v>
      </c>
      <c r="AW178" s="13" t="s">
        <v>36</v>
      </c>
      <c r="AX178" s="13" t="s">
        <v>80</v>
      </c>
      <c r="AY178" s="247" t="s">
        <v>125</v>
      </c>
    </row>
    <row r="179" s="13" customFormat="1">
      <c r="A179" s="13"/>
      <c r="B179" s="237"/>
      <c r="C179" s="238"/>
      <c r="D179" s="232" t="s">
        <v>136</v>
      </c>
      <c r="E179" s="239" t="s">
        <v>1</v>
      </c>
      <c r="F179" s="240" t="s">
        <v>293</v>
      </c>
      <c r="G179" s="238"/>
      <c r="H179" s="241">
        <v>4.5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136</v>
      </c>
      <c r="AU179" s="247" t="s">
        <v>90</v>
      </c>
      <c r="AV179" s="13" t="s">
        <v>90</v>
      </c>
      <c r="AW179" s="13" t="s">
        <v>36</v>
      </c>
      <c r="AX179" s="13" t="s">
        <v>80</v>
      </c>
      <c r="AY179" s="247" t="s">
        <v>125</v>
      </c>
    </row>
    <row r="180" s="13" customFormat="1">
      <c r="A180" s="13"/>
      <c r="B180" s="237"/>
      <c r="C180" s="238"/>
      <c r="D180" s="232" t="s">
        <v>136</v>
      </c>
      <c r="E180" s="239" t="s">
        <v>1</v>
      </c>
      <c r="F180" s="240" t="s">
        <v>302</v>
      </c>
      <c r="G180" s="238"/>
      <c r="H180" s="241">
        <v>-32.520000000000003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136</v>
      </c>
      <c r="AU180" s="247" t="s">
        <v>90</v>
      </c>
      <c r="AV180" s="13" t="s">
        <v>90</v>
      </c>
      <c r="AW180" s="13" t="s">
        <v>36</v>
      </c>
      <c r="AX180" s="13" t="s">
        <v>80</v>
      </c>
      <c r="AY180" s="247" t="s">
        <v>125</v>
      </c>
    </row>
    <row r="181" s="15" customFormat="1">
      <c r="A181" s="15"/>
      <c r="B181" s="260"/>
      <c r="C181" s="261"/>
      <c r="D181" s="232" t="s">
        <v>136</v>
      </c>
      <c r="E181" s="262" t="s">
        <v>1</v>
      </c>
      <c r="F181" s="263" t="s">
        <v>174</v>
      </c>
      <c r="G181" s="261"/>
      <c r="H181" s="264">
        <v>307.19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136</v>
      </c>
      <c r="AU181" s="270" t="s">
        <v>90</v>
      </c>
      <c r="AV181" s="15" t="s">
        <v>142</v>
      </c>
      <c r="AW181" s="15" t="s">
        <v>36</v>
      </c>
      <c r="AX181" s="15" t="s">
        <v>80</v>
      </c>
      <c r="AY181" s="270" t="s">
        <v>125</v>
      </c>
    </row>
    <row r="182" s="14" customFormat="1">
      <c r="A182" s="14"/>
      <c r="B182" s="249"/>
      <c r="C182" s="250"/>
      <c r="D182" s="232" t="s">
        <v>136</v>
      </c>
      <c r="E182" s="251" t="s">
        <v>1</v>
      </c>
      <c r="F182" s="252" t="s">
        <v>161</v>
      </c>
      <c r="G182" s="250"/>
      <c r="H182" s="253">
        <v>535.87800000000004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136</v>
      </c>
      <c r="AU182" s="259" t="s">
        <v>90</v>
      </c>
      <c r="AV182" s="14" t="s">
        <v>132</v>
      </c>
      <c r="AW182" s="14" t="s">
        <v>36</v>
      </c>
      <c r="AX182" s="14" t="s">
        <v>88</v>
      </c>
      <c r="AY182" s="259" t="s">
        <v>125</v>
      </c>
    </row>
    <row r="183" s="2" customFormat="1" ht="24.15" customHeight="1">
      <c r="A183" s="39"/>
      <c r="B183" s="40"/>
      <c r="C183" s="219" t="s">
        <v>207</v>
      </c>
      <c r="D183" s="219" t="s">
        <v>127</v>
      </c>
      <c r="E183" s="220" t="s">
        <v>163</v>
      </c>
      <c r="F183" s="221" t="s">
        <v>164</v>
      </c>
      <c r="G183" s="222" t="s">
        <v>151</v>
      </c>
      <c r="H183" s="223">
        <v>32.520000000000003</v>
      </c>
      <c r="I183" s="224"/>
      <c r="J183" s="225">
        <f>ROUND(I183*H183,2)</f>
        <v>0</v>
      </c>
      <c r="K183" s="221" t="s">
        <v>131</v>
      </c>
      <c r="L183" s="45"/>
      <c r="M183" s="226" t="s">
        <v>1</v>
      </c>
      <c r="N183" s="227" t="s">
        <v>45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132</v>
      </c>
      <c r="AT183" s="230" t="s">
        <v>127</v>
      </c>
      <c r="AU183" s="230" t="s">
        <v>90</v>
      </c>
      <c r="AY183" s="18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88</v>
      </c>
      <c r="BK183" s="231">
        <f>ROUND(I183*H183,2)</f>
        <v>0</v>
      </c>
      <c r="BL183" s="18" t="s">
        <v>132</v>
      </c>
      <c r="BM183" s="230" t="s">
        <v>303</v>
      </c>
    </row>
    <row r="184" s="2" customFormat="1">
      <c r="A184" s="39"/>
      <c r="B184" s="40"/>
      <c r="C184" s="41"/>
      <c r="D184" s="232" t="s">
        <v>134</v>
      </c>
      <c r="E184" s="41"/>
      <c r="F184" s="233" t="s">
        <v>166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90</v>
      </c>
    </row>
    <row r="185" s="13" customFormat="1">
      <c r="A185" s="13"/>
      <c r="B185" s="237"/>
      <c r="C185" s="238"/>
      <c r="D185" s="232" t="s">
        <v>136</v>
      </c>
      <c r="E185" s="239" t="s">
        <v>1</v>
      </c>
      <c r="F185" s="240" t="s">
        <v>304</v>
      </c>
      <c r="G185" s="238"/>
      <c r="H185" s="241">
        <v>32.520000000000003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136</v>
      </c>
      <c r="AU185" s="247" t="s">
        <v>90</v>
      </c>
      <c r="AV185" s="13" t="s">
        <v>90</v>
      </c>
      <c r="AW185" s="13" t="s">
        <v>36</v>
      </c>
      <c r="AX185" s="13" t="s">
        <v>88</v>
      </c>
      <c r="AY185" s="247" t="s">
        <v>125</v>
      </c>
    </row>
    <row r="186" s="2" customFormat="1" ht="33" customHeight="1">
      <c r="A186" s="39"/>
      <c r="B186" s="40"/>
      <c r="C186" s="219" t="s">
        <v>213</v>
      </c>
      <c r="D186" s="219" t="s">
        <v>127</v>
      </c>
      <c r="E186" s="220" t="s">
        <v>169</v>
      </c>
      <c r="F186" s="221" t="s">
        <v>170</v>
      </c>
      <c r="G186" s="222" t="s">
        <v>171</v>
      </c>
      <c r="H186" s="223">
        <v>535.87800000000004</v>
      </c>
      <c r="I186" s="224"/>
      <c r="J186" s="225">
        <f>ROUND(I186*H186,2)</f>
        <v>0</v>
      </c>
      <c r="K186" s="221" t="s">
        <v>131</v>
      </c>
      <c r="L186" s="45"/>
      <c r="M186" s="226" t="s">
        <v>1</v>
      </c>
      <c r="N186" s="227" t="s">
        <v>45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132</v>
      </c>
      <c r="AT186" s="230" t="s">
        <v>127</v>
      </c>
      <c r="AU186" s="230" t="s">
        <v>90</v>
      </c>
      <c r="AY186" s="18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88</v>
      </c>
      <c r="BK186" s="231">
        <f>ROUND(I186*H186,2)</f>
        <v>0</v>
      </c>
      <c r="BL186" s="18" t="s">
        <v>132</v>
      </c>
      <c r="BM186" s="230" t="s">
        <v>305</v>
      </c>
    </row>
    <row r="187" s="2" customFormat="1">
      <c r="A187" s="39"/>
      <c r="B187" s="40"/>
      <c r="C187" s="41"/>
      <c r="D187" s="232" t="s">
        <v>134</v>
      </c>
      <c r="E187" s="41"/>
      <c r="F187" s="233" t="s">
        <v>173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90</v>
      </c>
    </row>
    <row r="188" s="16" customFormat="1">
      <c r="A188" s="16"/>
      <c r="B188" s="285"/>
      <c r="C188" s="286"/>
      <c r="D188" s="232" t="s">
        <v>136</v>
      </c>
      <c r="E188" s="287" t="s">
        <v>1</v>
      </c>
      <c r="F188" s="288" t="s">
        <v>295</v>
      </c>
      <c r="G188" s="286"/>
      <c r="H188" s="287" t="s">
        <v>1</v>
      </c>
      <c r="I188" s="289"/>
      <c r="J188" s="286"/>
      <c r="K188" s="286"/>
      <c r="L188" s="290"/>
      <c r="M188" s="291"/>
      <c r="N188" s="292"/>
      <c r="O188" s="292"/>
      <c r="P188" s="292"/>
      <c r="Q188" s="292"/>
      <c r="R188" s="292"/>
      <c r="S188" s="292"/>
      <c r="T188" s="293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94" t="s">
        <v>136</v>
      </c>
      <c r="AU188" s="294" t="s">
        <v>90</v>
      </c>
      <c r="AV188" s="16" t="s">
        <v>88</v>
      </c>
      <c r="AW188" s="16" t="s">
        <v>36</v>
      </c>
      <c r="AX188" s="16" t="s">
        <v>80</v>
      </c>
      <c r="AY188" s="294" t="s">
        <v>125</v>
      </c>
    </row>
    <row r="189" s="16" customFormat="1">
      <c r="A189" s="16"/>
      <c r="B189" s="285"/>
      <c r="C189" s="286"/>
      <c r="D189" s="232" t="s">
        <v>136</v>
      </c>
      <c r="E189" s="287" t="s">
        <v>1</v>
      </c>
      <c r="F189" s="288" t="s">
        <v>296</v>
      </c>
      <c r="G189" s="286"/>
      <c r="H189" s="287" t="s">
        <v>1</v>
      </c>
      <c r="I189" s="289"/>
      <c r="J189" s="286"/>
      <c r="K189" s="286"/>
      <c r="L189" s="290"/>
      <c r="M189" s="291"/>
      <c r="N189" s="292"/>
      <c r="O189" s="292"/>
      <c r="P189" s="292"/>
      <c r="Q189" s="292"/>
      <c r="R189" s="292"/>
      <c r="S189" s="292"/>
      <c r="T189" s="293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94" t="s">
        <v>136</v>
      </c>
      <c r="AU189" s="294" t="s">
        <v>90</v>
      </c>
      <c r="AV189" s="16" t="s">
        <v>88</v>
      </c>
      <c r="AW189" s="16" t="s">
        <v>36</v>
      </c>
      <c r="AX189" s="16" t="s">
        <v>80</v>
      </c>
      <c r="AY189" s="294" t="s">
        <v>125</v>
      </c>
    </row>
    <row r="190" s="13" customFormat="1">
      <c r="A190" s="13"/>
      <c r="B190" s="237"/>
      <c r="C190" s="238"/>
      <c r="D190" s="232" t="s">
        <v>136</v>
      </c>
      <c r="E190" s="239" t="s">
        <v>1</v>
      </c>
      <c r="F190" s="240" t="s">
        <v>287</v>
      </c>
      <c r="G190" s="238"/>
      <c r="H190" s="241">
        <v>5.5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136</v>
      </c>
      <c r="AU190" s="247" t="s">
        <v>90</v>
      </c>
      <c r="AV190" s="13" t="s">
        <v>90</v>
      </c>
      <c r="AW190" s="13" t="s">
        <v>36</v>
      </c>
      <c r="AX190" s="13" t="s">
        <v>80</v>
      </c>
      <c r="AY190" s="247" t="s">
        <v>125</v>
      </c>
    </row>
    <row r="191" s="13" customFormat="1">
      <c r="A191" s="13"/>
      <c r="B191" s="237"/>
      <c r="C191" s="238"/>
      <c r="D191" s="232" t="s">
        <v>136</v>
      </c>
      <c r="E191" s="239" t="s">
        <v>1</v>
      </c>
      <c r="F191" s="240" t="s">
        <v>288</v>
      </c>
      <c r="G191" s="238"/>
      <c r="H191" s="241">
        <v>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136</v>
      </c>
      <c r="AU191" s="247" t="s">
        <v>90</v>
      </c>
      <c r="AV191" s="13" t="s">
        <v>90</v>
      </c>
      <c r="AW191" s="13" t="s">
        <v>36</v>
      </c>
      <c r="AX191" s="13" t="s">
        <v>80</v>
      </c>
      <c r="AY191" s="247" t="s">
        <v>125</v>
      </c>
    </row>
    <row r="192" s="13" customFormat="1">
      <c r="A192" s="13"/>
      <c r="B192" s="237"/>
      <c r="C192" s="238"/>
      <c r="D192" s="232" t="s">
        <v>136</v>
      </c>
      <c r="E192" s="239" t="s">
        <v>1</v>
      </c>
      <c r="F192" s="240" t="s">
        <v>297</v>
      </c>
      <c r="G192" s="238"/>
      <c r="H192" s="241">
        <v>1.72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136</v>
      </c>
      <c r="AU192" s="247" t="s">
        <v>90</v>
      </c>
      <c r="AV192" s="13" t="s">
        <v>90</v>
      </c>
      <c r="AW192" s="13" t="s">
        <v>36</v>
      </c>
      <c r="AX192" s="13" t="s">
        <v>80</v>
      </c>
      <c r="AY192" s="247" t="s">
        <v>125</v>
      </c>
    </row>
    <row r="193" s="13" customFormat="1">
      <c r="A193" s="13"/>
      <c r="B193" s="237"/>
      <c r="C193" s="238"/>
      <c r="D193" s="232" t="s">
        <v>136</v>
      </c>
      <c r="E193" s="239" t="s">
        <v>1</v>
      </c>
      <c r="F193" s="240" t="s">
        <v>298</v>
      </c>
      <c r="G193" s="238"/>
      <c r="H193" s="241">
        <v>0.76000000000000001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136</v>
      </c>
      <c r="AU193" s="247" t="s">
        <v>90</v>
      </c>
      <c r="AV193" s="13" t="s">
        <v>90</v>
      </c>
      <c r="AW193" s="13" t="s">
        <v>36</v>
      </c>
      <c r="AX193" s="13" t="s">
        <v>80</v>
      </c>
      <c r="AY193" s="247" t="s">
        <v>125</v>
      </c>
    </row>
    <row r="194" s="13" customFormat="1">
      <c r="A194" s="13"/>
      <c r="B194" s="237"/>
      <c r="C194" s="238"/>
      <c r="D194" s="232" t="s">
        <v>136</v>
      </c>
      <c r="E194" s="239" t="s">
        <v>1</v>
      </c>
      <c r="F194" s="240" t="s">
        <v>289</v>
      </c>
      <c r="G194" s="238"/>
      <c r="H194" s="241">
        <v>1.3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136</v>
      </c>
      <c r="AU194" s="247" t="s">
        <v>90</v>
      </c>
      <c r="AV194" s="13" t="s">
        <v>90</v>
      </c>
      <c r="AW194" s="13" t="s">
        <v>36</v>
      </c>
      <c r="AX194" s="13" t="s">
        <v>80</v>
      </c>
      <c r="AY194" s="247" t="s">
        <v>125</v>
      </c>
    </row>
    <row r="195" s="13" customFormat="1">
      <c r="A195" s="13"/>
      <c r="B195" s="237"/>
      <c r="C195" s="238"/>
      <c r="D195" s="232" t="s">
        <v>136</v>
      </c>
      <c r="E195" s="239" t="s">
        <v>1</v>
      </c>
      <c r="F195" s="240" t="s">
        <v>299</v>
      </c>
      <c r="G195" s="238"/>
      <c r="H195" s="241">
        <v>137.51499999999999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136</v>
      </c>
      <c r="AU195" s="247" t="s">
        <v>90</v>
      </c>
      <c r="AV195" s="13" t="s">
        <v>90</v>
      </c>
      <c r="AW195" s="13" t="s">
        <v>36</v>
      </c>
      <c r="AX195" s="13" t="s">
        <v>80</v>
      </c>
      <c r="AY195" s="247" t="s">
        <v>125</v>
      </c>
    </row>
    <row r="196" s="13" customFormat="1">
      <c r="A196" s="13"/>
      <c r="B196" s="237"/>
      <c r="C196" s="238"/>
      <c r="D196" s="232" t="s">
        <v>136</v>
      </c>
      <c r="E196" s="239" t="s">
        <v>1</v>
      </c>
      <c r="F196" s="240" t="s">
        <v>300</v>
      </c>
      <c r="G196" s="238"/>
      <c r="H196" s="241">
        <v>80.893000000000001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136</v>
      </c>
      <c r="AU196" s="247" t="s">
        <v>90</v>
      </c>
      <c r="AV196" s="13" t="s">
        <v>90</v>
      </c>
      <c r="AW196" s="13" t="s">
        <v>36</v>
      </c>
      <c r="AX196" s="13" t="s">
        <v>80</v>
      </c>
      <c r="AY196" s="247" t="s">
        <v>125</v>
      </c>
    </row>
    <row r="197" s="15" customFormat="1">
      <c r="A197" s="15"/>
      <c r="B197" s="260"/>
      <c r="C197" s="261"/>
      <c r="D197" s="232" t="s">
        <v>136</v>
      </c>
      <c r="E197" s="262" t="s">
        <v>1</v>
      </c>
      <c r="F197" s="263" t="s">
        <v>174</v>
      </c>
      <c r="G197" s="261"/>
      <c r="H197" s="264">
        <v>228.68799999999999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136</v>
      </c>
      <c r="AU197" s="270" t="s">
        <v>90</v>
      </c>
      <c r="AV197" s="15" t="s">
        <v>142</v>
      </c>
      <c r="AW197" s="15" t="s">
        <v>36</v>
      </c>
      <c r="AX197" s="15" t="s">
        <v>80</v>
      </c>
      <c r="AY197" s="270" t="s">
        <v>125</v>
      </c>
    </row>
    <row r="198" s="16" customFormat="1">
      <c r="A198" s="16"/>
      <c r="B198" s="285"/>
      <c r="C198" s="286"/>
      <c r="D198" s="232" t="s">
        <v>136</v>
      </c>
      <c r="E198" s="287" t="s">
        <v>1</v>
      </c>
      <c r="F198" s="288" t="s">
        <v>301</v>
      </c>
      <c r="G198" s="286"/>
      <c r="H198" s="287" t="s">
        <v>1</v>
      </c>
      <c r="I198" s="289"/>
      <c r="J198" s="286"/>
      <c r="K198" s="286"/>
      <c r="L198" s="290"/>
      <c r="M198" s="291"/>
      <c r="N198" s="292"/>
      <c r="O198" s="292"/>
      <c r="P198" s="292"/>
      <c r="Q198" s="292"/>
      <c r="R198" s="292"/>
      <c r="S198" s="292"/>
      <c r="T198" s="293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94" t="s">
        <v>136</v>
      </c>
      <c r="AU198" s="294" t="s">
        <v>90</v>
      </c>
      <c r="AV198" s="16" t="s">
        <v>88</v>
      </c>
      <c r="AW198" s="16" t="s">
        <v>36</v>
      </c>
      <c r="AX198" s="16" t="s">
        <v>80</v>
      </c>
      <c r="AY198" s="294" t="s">
        <v>125</v>
      </c>
    </row>
    <row r="199" s="13" customFormat="1">
      <c r="A199" s="13"/>
      <c r="B199" s="237"/>
      <c r="C199" s="238"/>
      <c r="D199" s="232" t="s">
        <v>136</v>
      </c>
      <c r="E199" s="239" t="s">
        <v>1</v>
      </c>
      <c r="F199" s="240" t="s">
        <v>292</v>
      </c>
      <c r="G199" s="238"/>
      <c r="H199" s="241">
        <v>335.20999999999998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136</v>
      </c>
      <c r="AU199" s="247" t="s">
        <v>90</v>
      </c>
      <c r="AV199" s="13" t="s">
        <v>90</v>
      </c>
      <c r="AW199" s="13" t="s">
        <v>36</v>
      </c>
      <c r="AX199" s="13" t="s">
        <v>80</v>
      </c>
      <c r="AY199" s="247" t="s">
        <v>125</v>
      </c>
    </row>
    <row r="200" s="13" customFormat="1">
      <c r="A200" s="13"/>
      <c r="B200" s="237"/>
      <c r="C200" s="238"/>
      <c r="D200" s="232" t="s">
        <v>136</v>
      </c>
      <c r="E200" s="239" t="s">
        <v>1</v>
      </c>
      <c r="F200" s="240" t="s">
        <v>293</v>
      </c>
      <c r="G200" s="238"/>
      <c r="H200" s="241">
        <v>4.5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136</v>
      </c>
      <c r="AU200" s="247" t="s">
        <v>90</v>
      </c>
      <c r="AV200" s="13" t="s">
        <v>90</v>
      </c>
      <c r="AW200" s="13" t="s">
        <v>36</v>
      </c>
      <c r="AX200" s="13" t="s">
        <v>80</v>
      </c>
      <c r="AY200" s="247" t="s">
        <v>125</v>
      </c>
    </row>
    <row r="201" s="13" customFormat="1">
      <c r="A201" s="13"/>
      <c r="B201" s="237"/>
      <c r="C201" s="238"/>
      <c r="D201" s="232" t="s">
        <v>136</v>
      </c>
      <c r="E201" s="239" t="s">
        <v>1</v>
      </c>
      <c r="F201" s="240" t="s">
        <v>302</v>
      </c>
      <c r="G201" s="238"/>
      <c r="H201" s="241">
        <v>-32.520000000000003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136</v>
      </c>
      <c r="AU201" s="247" t="s">
        <v>90</v>
      </c>
      <c r="AV201" s="13" t="s">
        <v>90</v>
      </c>
      <c r="AW201" s="13" t="s">
        <v>36</v>
      </c>
      <c r="AX201" s="13" t="s">
        <v>80</v>
      </c>
      <c r="AY201" s="247" t="s">
        <v>125</v>
      </c>
    </row>
    <row r="202" s="15" customFormat="1">
      <c r="A202" s="15"/>
      <c r="B202" s="260"/>
      <c r="C202" s="261"/>
      <c r="D202" s="232" t="s">
        <v>136</v>
      </c>
      <c r="E202" s="262" t="s">
        <v>1</v>
      </c>
      <c r="F202" s="263" t="s">
        <v>174</v>
      </c>
      <c r="G202" s="261"/>
      <c r="H202" s="264">
        <v>307.19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136</v>
      </c>
      <c r="AU202" s="270" t="s">
        <v>90</v>
      </c>
      <c r="AV202" s="15" t="s">
        <v>142</v>
      </c>
      <c r="AW202" s="15" t="s">
        <v>36</v>
      </c>
      <c r="AX202" s="15" t="s">
        <v>80</v>
      </c>
      <c r="AY202" s="270" t="s">
        <v>125</v>
      </c>
    </row>
    <row r="203" s="14" customFormat="1">
      <c r="A203" s="14"/>
      <c r="B203" s="249"/>
      <c r="C203" s="250"/>
      <c r="D203" s="232" t="s">
        <v>136</v>
      </c>
      <c r="E203" s="251" t="s">
        <v>1</v>
      </c>
      <c r="F203" s="252" t="s">
        <v>161</v>
      </c>
      <c r="G203" s="250"/>
      <c r="H203" s="253">
        <v>535.87800000000004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136</v>
      </c>
      <c r="AU203" s="259" t="s">
        <v>90</v>
      </c>
      <c r="AV203" s="14" t="s">
        <v>132</v>
      </c>
      <c r="AW203" s="14" t="s">
        <v>36</v>
      </c>
      <c r="AX203" s="14" t="s">
        <v>88</v>
      </c>
      <c r="AY203" s="259" t="s">
        <v>125</v>
      </c>
    </row>
    <row r="204" s="2" customFormat="1" ht="24.15" customHeight="1">
      <c r="A204" s="39"/>
      <c r="B204" s="40"/>
      <c r="C204" s="219" t="s">
        <v>219</v>
      </c>
      <c r="D204" s="219" t="s">
        <v>127</v>
      </c>
      <c r="E204" s="220" t="s">
        <v>177</v>
      </c>
      <c r="F204" s="221" t="s">
        <v>178</v>
      </c>
      <c r="G204" s="222" t="s">
        <v>130</v>
      </c>
      <c r="H204" s="223">
        <v>259.88</v>
      </c>
      <c r="I204" s="224"/>
      <c r="J204" s="225">
        <f>ROUND(I204*H204,2)</f>
        <v>0</v>
      </c>
      <c r="K204" s="221" t="s">
        <v>131</v>
      </c>
      <c r="L204" s="45"/>
      <c r="M204" s="226" t="s">
        <v>1</v>
      </c>
      <c r="N204" s="227" t="s">
        <v>45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132</v>
      </c>
      <c r="AT204" s="230" t="s">
        <v>127</v>
      </c>
      <c r="AU204" s="230" t="s">
        <v>90</v>
      </c>
      <c r="AY204" s="18" t="s">
        <v>125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88</v>
      </c>
      <c r="BK204" s="231">
        <f>ROUND(I204*H204,2)</f>
        <v>0</v>
      </c>
      <c r="BL204" s="18" t="s">
        <v>132</v>
      </c>
      <c r="BM204" s="230" t="s">
        <v>306</v>
      </c>
    </row>
    <row r="205" s="2" customFormat="1">
      <c r="A205" s="39"/>
      <c r="B205" s="40"/>
      <c r="C205" s="41"/>
      <c r="D205" s="232" t="s">
        <v>134</v>
      </c>
      <c r="E205" s="41"/>
      <c r="F205" s="233" t="s">
        <v>180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134</v>
      </c>
      <c r="AU205" s="18" t="s">
        <v>90</v>
      </c>
    </row>
    <row r="206" s="13" customFormat="1">
      <c r="A206" s="13"/>
      <c r="B206" s="237"/>
      <c r="C206" s="238"/>
      <c r="D206" s="232" t="s">
        <v>136</v>
      </c>
      <c r="E206" s="239" t="s">
        <v>1</v>
      </c>
      <c r="F206" s="240" t="s">
        <v>307</v>
      </c>
      <c r="G206" s="238"/>
      <c r="H206" s="241">
        <v>259.88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136</v>
      </c>
      <c r="AU206" s="247" t="s">
        <v>90</v>
      </c>
      <c r="AV206" s="13" t="s">
        <v>90</v>
      </c>
      <c r="AW206" s="13" t="s">
        <v>36</v>
      </c>
      <c r="AX206" s="13" t="s">
        <v>88</v>
      </c>
      <c r="AY206" s="247" t="s">
        <v>125</v>
      </c>
    </row>
    <row r="207" s="2" customFormat="1" ht="16.5" customHeight="1">
      <c r="A207" s="39"/>
      <c r="B207" s="40"/>
      <c r="C207" s="271" t="s">
        <v>225</v>
      </c>
      <c r="D207" s="271" t="s">
        <v>183</v>
      </c>
      <c r="E207" s="272" t="s">
        <v>184</v>
      </c>
      <c r="F207" s="273" t="s">
        <v>185</v>
      </c>
      <c r="G207" s="274" t="s">
        <v>186</v>
      </c>
      <c r="H207" s="275">
        <v>3.8980000000000001</v>
      </c>
      <c r="I207" s="276"/>
      <c r="J207" s="277">
        <f>ROUND(I207*H207,2)</f>
        <v>0</v>
      </c>
      <c r="K207" s="273" t="s">
        <v>131</v>
      </c>
      <c r="L207" s="278"/>
      <c r="M207" s="279" t="s">
        <v>1</v>
      </c>
      <c r="N207" s="280" t="s">
        <v>45</v>
      </c>
      <c r="O207" s="92"/>
      <c r="P207" s="228">
        <f>O207*H207</f>
        <v>0</v>
      </c>
      <c r="Q207" s="228">
        <v>0.001</v>
      </c>
      <c r="R207" s="228">
        <f>Q207*H207</f>
        <v>0.0038980000000000004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176</v>
      </c>
      <c r="AT207" s="230" t="s">
        <v>183</v>
      </c>
      <c r="AU207" s="230" t="s">
        <v>90</v>
      </c>
      <c r="AY207" s="18" t="s">
        <v>125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88</v>
      </c>
      <c r="BK207" s="231">
        <f>ROUND(I207*H207,2)</f>
        <v>0</v>
      </c>
      <c r="BL207" s="18" t="s">
        <v>132</v>
      </c>
      <c r="BM207" s="230" t="s">
        <v>308</v>
      </c>
    </row>
    <row r="208" s="2" customFormat="1">
      <c r="A208" s="39"/>
      <c r="B208" s="40"/>
      <c r="C208" s="41"/>
      <c r="D208" s="232" t="s">
        <v>134</v>
      </c>
      <c r="E208" s="41"/>
      <c r="F208" s="233" t="s">
        <v>185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134</v>
      </c>
      <c r="AU208" s="18" t="s">
        <v>90</v>
      </c>
    </row>
    <row r="209" s="13" customFormat="1">
      <c r="A209" s="13"/>
      <c r="B209" s="237"/>
      <c r="C209" s="238"/>
      <c r="D209" s="232" t="s">
        <v>136</v>
      </c>
      <c r="E209" s="238"/>
      <c r="F209" s="240" t="s">
        <v>309</v>
      </c>
      <c r="G209" s="238"/>
      <c r="H209" s="241">
        <v>3.8980000000000001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136</v>
      </c>
      <c r="AU209" s="247" t="s">
        <v>90</v>
      </c>
      <c r="AV209" s="13" t="s">
        <v>90</v>
      </c>
      <c r="AW209" s="13" t="s">
        <v>4</v>
      </c>
      <c r="AX209" s="13" t="s">
        <v>88</v>
      </c>
      <c r="AY209" s="247" t="s">
        <v>125</v>
      </c>
    </row>
    <row r="210" s="2" customFormat="1" ht="24.15" customHeight="1">
      <c r="A210" s="39"/>
      <c r="B210" s="40"/>
      <c r="C210" s="219" t="s">
        <v>232</v>
      </c>
      <c r="D210" s="219" t="s">
        <v>127</v>
      </c>
      <c r="E210" s="220" t="s">
        <v>196</v>
      </c>
      <c r="F210" s="221" t="s">
        <v>197</v>
      </c>
      <c r="G210" s="222" t="s">
        <v>130</v>
      </c>
      <c r="H210" s="223">
        <v>75.349999999999994</v>
      </c>
      <c r="I210" s="224"/>
      <c r="J210" s="225">
        <f>ROUND(I210*H210,2)</f>
        <v>0</v>
      </c>
      <c r="K210" s="221" t="s">
        <v>131</v>
      </c>
      <c r="L210" s="45"/>
      <c r="M210" s="226" t="s">
        <v>1</v>
      </c>
      <c r="N210" s="227" t="s">
        <v>45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132</v>
      </c>
      <c r="AT210" s="230" t="s">
        <v>127</v>
      </c>
      <c r="AU210" s="230" t="s">
        <v>90</v>
      </c>
      <c r="AY210" s="18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88</v>
      </c>
      <c r="BK210" s="231">
        <f>ROUND(I210*H210,2)</f>
        <v>0</v>
      </c>
      <c r="BL210" s="18" t="s">
        <v>132</v>
      </c>
      <c r="BM210" s="230" t="s">
        <v>310</v>
      </c>
    </row>
    <row r="211" s="2" customFormat="1">
      <c r="A211" s="39"/>
      <c r="B211" s="40"/>
      <c r="C211" s="41"/>
      <c r="D211" s="232" t="s">
        <v>134</v>
      </c>
      <c r="E211" s="41"/>
      <c r="F211" s="233" t="s">
        <v>199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90</v>
      </c>
    </row>
    <row r="212" s="13" customFormat="1">
      <c r="A212" s="13"/>
      <c r="B212" s="237"/>
      <c r="C212" s="238"/>
      <c r="D212" s="232" t="s">
        <v>136</v>
      </c>
      <c r="E212" s="239" t="s">
        <v>1</v>
      </c>
      <c r="F212" s="240" t="s">
        <v>311</v>
      </c>
      <c r="G212" s="238"/>
      <c r="H212" s="241">
        <v>75.349999999999994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136</v>
      </c>
      <c r="AU212" s="247" t="s">
        <v>90</v>
      </c>
      <c r="AV212" s="13" t="s">
        <v>90</v>
      </c>
      <c r="AW212" s="13" t="s">
        <v>36</v>
      </c>
      <c r="AX212" s="13" t="s">
        <v>88</v>
      </c>
      <c r="AY212" s="247" t="s">
        <v>125</v>
      </c>
    </row>
    <row r="213" s="2" customFormat="1" ht="16.5" customHeight="1">
      <c r="A213" s="39"/>
      <c r="B213" s="40"/>
      <c r="C213" s="219" t="s">
        <v>240</v>
      </c>
      <c r="D213" s="219" t="s">
        <v>127</v>
      </c>
      <c r="E213" s="220" t="s">
        <v>201</v>
      </c>
      <c r="F213" s="221" t="s">
        <v>202</v>
      </c>
      <c r="G213" s="222" t="s">
        <v>130</v>
      </c>
      <c r="H213" s="223">
        <v>183.78</v>
      </c>
      <c r="I213" s="224"/>
      <c r="J213" s="225">
        <f>ROUND(I213*H213,2)</f>
        <v>0</v>
      </c>
      <c r="K213" s="221" t="s">
        <v>131</v>
      </c>
      <c r="L213" s="45"/>
      <c r="M213" s="226" t="s">
        <v>1</v>
      </c>
      <c r="N213" s="227" t="s">
        <v>45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132</v>
      </c>
      <c r="AT213" s="230" t="s">
        <v>127</v>
      </c>
      <c r="AU213" s="230" t="s">
        <v>90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88</v>
      </c>
      <c r="BK213" s="231">
        <f>ROUND(I213*H213,2)</f>
        <v>0</v>
      </c>
      <c r="BL213" s="18" t="s">
        <v>132</v>
      </c>
      <c r="BM213" s="230" t="s">
        <v>312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204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90</v>
      </c>
    </row>
    <row r="215" s="13" customFormat="1">
      <c r="A215" s="13"/>
      <c r="B215" s="237"/>
      <c r="C215" s="238"/>
      <c r="D215" s="232" t="s">
        <v>136</v>
      </c>
      <c r="E215" s="239" t="s">
        <v>1</v>
      </c>
      <c r="F215" s="240" t="s">
        <v>313</v>
      </c>
      <c r="G215" s="238"/>
      <c r="H215" s="241">
        <v>183.78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136</v>
      </c>
      <c r="AU215" s="247" t="s">
        <v>90</v>
      </c>
      <c r="AV215" s="13" t="s">
        <v>90</v>
      </c>
      <c r="AW215" s="13" t="s">
        <v>36</v>
      </c>
      <c r="AX215" s="13" t="s">
        <v>88</v>
      </c>
      <c r="AY215" s="247" t="s">
        <v>125</v>
      </c>
    </row>
    <row r="216" s="12" customFormat="1" ht="22.8" customHeight="1">
      <c r="A216" s="12"/>
      <c r="B216" s="203"/>
      <c r="C216" s="204"/>
      <c r="D216" s="205" t="s">
        <v>79</v>
      </c>
      <c r="E216" s="217" t="s">
        <v>90</v>
      </c>
      <c r="F216" s="217" t="s">
        <v>314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SUM(P217:P219)</f>
        <v>0</v>
      </c>
      <c r="Q216" s="211"/>
      <c r="R216" s="212">
        <f>SUM(R217:R219)</f>
        <v>6.8049848400000004</v>
      </c>
      <c r="S216" s="211"/>
      <c r="T216" s="213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88</v>
      </c>
      <c r="AT216" s="215" t="s">
        <v>79</v>
      </c>
      <c r="AU216" s="215" t="s">
        <v>88</v>
      </c>
      <c r="AY216" s="214" t="s">
        <v>125</v>
      </c>
      <c r="BK216" s="216">
        <f>SUM(BK217:BK219)</f>
        <v>0</v>
      </c>
    </row>
    <row r="217" s="2" customFormat="1" ht="24.15" customHeight="1">
      <c r="A217" s="39"/>
      <c r="B217" s="40"/>
      <c r="C217" s="219" t="s">
        <v>315</v>
      </c>
      <c r="D217" s="219" t="s">
        <v>127</v>
      </c>
      <c r="E217" s="220" t="s">
        <v>316</v>
      </c>
      <c r="F217" s="221" t="s">
        <v>317</v>
      </c>
      <c r="G217" s="222" t="s">
        <v>151</v>
      </c>
      <c r="H217" s="223">
        <v>2.5419999999999998</v>
      </c>
      <c r="I217" s="224"/>
      <c r="J217" s="225">
        <f>ROUND(I217*H217,2)</f>
        <v>0</v>
      </c>
      <c r="K217" s="221" t="s">
        <v>131</v>
      </c>
      <c r="L217" s="45"/>
      <c r="M217" s="226" t="s">
        <v>1</v>
      </c>
      <c r="N217" s="227" t="s">
        <v>45</v>
      </c>
      <c r="O217" s="92"/>
      <c r="P217" s="228">
        <f>O217*H217</f>
        <v>0</v>
      </c>
      <c r="Q217" s="228">
        <v>2.6770200000000002</v>
      </c>
      <c r="R217" s="228">
        <f>Q217*H217</f>
        <v>6.8049848400000004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132</v>
      </c>
      <c r="AT217" s="230" t="s">
        <v>127</v>
      </c>
      <c r="AU217" s="230" t="s">
        <v>90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88</v>
      </c>
      <c r="BK217" s="231">
        <f>ROUND(I217*H217,2)</f>
        <v>0</v>
      </c>
      <c r="BL217" s="18" t="s">
        <v>132</v>
      </c>
      <c r="BM217" s="230" t="s">
        <v>318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319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90</v>
      </c>
    </row>
    <row r="219" s="13" customFormat="1">
      <c r="A219" s="13"/>
      <c r="B219" s="237"/>
      <c r="C219" s="238"/>
      <c r="D219" s="232" t="s">
        <v>136</v>
      </c>
      <c r="E219" s="239" t="s">
        <v>1</v>
      </c>
      <c r="F219" s="240" t="s">
        <v>320</v>
      </c>
      <c r="G219" s="238"/>
      <c r="H219" s="241">
        <v>2.5419999999999998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136</v>
      </c>
      <c r="AU219" s="247" t="s">
        <v>90</v>
      </c>
      <c r="AV219" s="13" t="s">
        <v>90</v>
      </c>
      <c r="AW219" s="13" t="s">
        <v>36</v>
      </c>
      <c r="AX219" s="13" t="s">
        <v>88</v>
      </c>
      <c r="AY219" s="247" t="s">
        <v>125</v>
      </c>
    </row>
    <row r="220" s="12" customFormat="1" ht="22.8" customHeight="1">
      <c r="A220" s="12"/>
      <c r="B220" s="203"/>
      <c r="C220" s="204"/>
      <c r="D220" s="205" t="s">
        <v>79</v>
      </c>
      <c r="E220" s="217" t="s">
        <v>142</v>
      </c>
      <c r="F220" s="217" t="s">
        <v>321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SUM(P221:P234)</f>
        <v>0</v>
      </c>
      <c r="Q220" s="211"/>
      <c r="R220" s="212">
        <f>SUM(R221:R234)</f>
        <v>3.4645912800000001</v>
      </c>
      <c r="S220" s="211"/>
      <c r="T220" s="213">
        <f>SUM(T221:T234)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88</v>
      </c>
      <c r="AT220" s="215" t="s">
        <v>79</v>
      </c>
      <c r="AU220" s="215" t="s">
        <v>88</v>
      </c>
      <c r="AY220" s="214" t="s">
        <v>125</v>
      </c>
      <c r="BK220" s="216">
        <f>SUM(BK221:BK234)</f>
        <v>0</v>
      </c>
    </row>
    <row r="221" s="2" customFormat="1" ht="33" customHeight="1">
      <c r="A221" s="39"/>
      <c r="B221" s="40"/>
      <c r="C221" s="219" t="s">
        <v>322</v>
      </c>
      <c r="D221" s="219" t="s">
        <v>127</v>
      </c>
      <c r="E221" s="220" t="s">
        <v>323</v>
      </c>
      <c r="F221" s="221" t="s">
        <v>324</v>
      </c>
      <c r="G221" s="222" t="s">
        <v>151</v>
      </c>
      <c r="H221" s="223">
        <v>0.10000000000000001</v>
      </c>
      <c r="I221" s="224"/>
      <c r="J221" s="225">
        <f>ROUND(I221*H221,2)</f>
        <v>0</v>
      </c>
      <c r="K221" s="221" t="s">
        <v>131</v>
      </c>
      <c r="L221" s="45"/>
      <c r="M221" s="226" t="s">
        <v>1</v>
      </c>
      <c r="N221" s="227" t="s">
        <v>45</v>
      </c>
      <c r="O221" s="92"/>
      <c r="P221" s="228">
        <f>O221*H221</f>
        <v>0</v>
      </c>
      <c r="Q221" s="228">
        <v>3.05924</v>
      </c>
      <c r="R221" s="228">
        <f>Q221*H221</f>
        <v>0.30592400000000003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132</v>
      </c>
      <c r="AT221" s="230" t="s">
        <v>127</v>
      </c>
      <c r="AU221" s="230" t="s">
        <v>90</v>
      </c>
      <c r="AY221" s="18" t="s">
        <v>125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88</v>
      </c>
      <c r="BK221" s="231">
        <f>ROUND(I221*H221,2)</f>
        <v>0</v>
      </c>
      <c r="BL221" s="18" t="s">
        <v>132</v>
      </c>
      <c r="BM221" s="230" t="s">
        <v>325</v>
      </c>
    </row>
    <row r="222" s="2" customFormat="1">
      <c r="A222" s="39"/>
      <c r="B222" s="40"/>
      <c r="C222" s="41"/>
      <c r="D222" s="232" t="s">
        <v>134</v>
      </c>
      <c r="E222" s="41"/>
      <c r="F222" s="233" t="s">
        <v>326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90</v>
      </c>
    </row>
    <row r="223" s="13" customFormat="1">
      <c r="A223" s="13"/>
      <c r="B223" s="237"/>
      <c r="C223" s="238"/>
      <c r="D223" s="232" t="s">
        <v>136</v>
      </c>
      <c r="E223" s="239" t="s">
        <v>1</v>
      </c>
      <c r="F223" s="240" t="s">
        <v>327</v>
      </c>
      <c r="G223" s="238"/>
      <c r="H223" s="241">
        <v>0.10000000000000001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136</v>
      </c>
      <c r="AU223" s="247" t="s">
        <v>90</v>
      </c>
      <c r="AV223" s="13" t="s">
        <v>90</v>
      </c>
      <c r="AW223" s="13" t="s">
        <v>36</v>
      </c>
      <c r="AX223" s="13" t="s">
        <v>88</v>
      </c>
      <c r="AY223" s="247" t="s">
        <v>125</v>
      </c>
    </row>
    <row r="224" s="2" customFormat="1" ht="24.15" customHeight="1">
      <c r="A224" s="39"/>
      <c r="B224" s="40"/>
      <c r="C224" s="219" t="s">
        <v>7</v>
      </c>
      <c r="D224" s="219" t="s">
        <v>127</v>
      </c>
      <c r="E224" s="220" t="s">
        <v>328</v>
      </c>
      <c r="F224" s="221" t="s">
        <v>329</v>
      </c>
      <c r="G224" s="222" t="s">
        <v>151</v>
      </c>
      <c r="H224" s="223">
        <v>1.0900000000000001</v>
      </c>
      <c r="I224" s="224"/>
      <c r="J224" s="225">
        <f>ROUND(I224*H224,2)</f>
        <v>0</v>
      </c>
      <c r="K224" s="221" t="s">
        <v>131</v>
      </c>
      <c r="L224" s="45"/>
      <c r="M224" s="226" t="s">
        <v>1</v>
      </c>
      <c r="N224" s="227" t="s">
        <v>45</v>
      </c>
      <c r="O224" s="92"/>
      <c r="P224" s="228">
        <f>O224*H224</f>
        <v>0</v>
      </c>
      <c r="Q224" s="228">
        <v>2.8967999999999998</v>
      </c>
      <c r="R224" s="228">
        <f>Q224*H224</f>
        <v>3.1575120000000001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132</v>
      </c>
      <c r="AT224" s="230" t="s">
        <v>127</v>
      </c>
      <c r="AU224" s="230" t="s">
        <v>90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88</v>
      </c>
      <c r="BK224" s="231">
        <f>ROUND(I224*H224,2)</f>
        <v>0</v>
      </c>
      <c r="BL224" s="18" t="s">
        <v>132</v>
      </c>
      <c r="BM224" s="230" t="s">
        <v>330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331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90</v>
      </c>
    </row>
    <row r="226" s="13" customFormat="1">
      <c r="A226" s="13"/>
      <c r="B226" s="237"/>
      <c r="C226" s="238"/>
      <c r="D226" s="232" t="s">
        <v>136</v>
      </c>
      <c r="E226" s="239" t="s">
        <v>1</v>
      </c>
      <c r="F226" s="240" t="s">
        <v>332</v>
      </c>
      <c r="G226" s="238"/>
      <c r="H226" s="241">
        <v>1.0900000000000001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136</v>
      </c>
      <c r="AU226" s="247" t="s">
        <v>90</v>
      </c>
      <c r="AV226" s="13" t="s">
        <v>90</v>
      </c>
      <c r="AW226" s="13" t="s">
        <v>36</v>
      </c>
      <c r="AX226" s="13" t="s">
        <v>88</v>
      </c>
      <c r="AY226" s="247" t="s">
        <v>125</v>
      </c>
    </row>
    <row r="227" s="2" customFormat="1" ht="24.15" customHeight="1">
      <c r="A227" s="39"/>
      <c r="B227" s="40"/>
      <c r="C227" s="219" t="s">
        <v>333</v>
      </c>
      <c r="D227" s="219" t="s">
        <v>127</v>
      </c>
      <c r="E227" s="220" t="s">
        <v>334</v>
      </c>
      <c r="F227" s="221" t="s">
        <v>335</v>
      </c>
      <c r="G227" s="222" t="s">
        <v>171</v>
      </c>
      <c r="H227" s="223">
        <v>0.001</v>
      </c>
      <c r="I227" s="224"/>
      <c r="J227" s="225">
        <f>ROUND(I227*H227,2)</f>
        <v>0</v>
      </c>
      <c r="K227" s="221" t="s">
        <v>131</v>
      </c>
      <c r="L227" s="45"/>
      <c r="M227" s="226" t="s">
        <v>1</v>
      </c>
      <c r="N227" s="227" t="s">
        <v>45</v>
      </c>
      <c r="O227" s="92"/>
      <c r="P227" s="228">
        <f>O227*H227</f>
        <v>0</v>
      </c>
      <c r="Q227" s="228">
        <v>1.09528</v>
      </c>
      <c r="R227" s="228">
        <f>Q227*H227</f>
        <v>0.0010952800000000001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132</v>
      </c>
      <c r="AT227" s="230" t="s">
        <v>127</v>
      </c>
      <c r="AU227" s="230" t="s">
        <v>90</v>
      </c>
      <c r="AY227" s="18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88</v>
      </c>
      <c r="BK227" s="231">
        <f>ROUND(I227*H227,2)</f>
        <v>0</v>
      </c>
      <c r="BL227" s="18" t="s">
        <v>132</v>
      </c>
      <c r="BM227" s="230" t="s">
        <v>336</v>
      </c>
    </row>
    <row r="228" s="2" customFormat="1">
      <c r="A228" s="39"/>
      <c r="B228" s="40"/>
      <c r="C228" s="41"/>
      <c r="D228" s="232" t="s">
        <v>134</v>
      </c>
      <c r="E228" s="41"/>
      <c r="F228" s="233" t="s">
        <v>337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90</v>
      </c>
    </row>
    <row r="229" s="2" customFormat="1">
      <c r="A229" s="39"/>
      <c r="B229" s="40"/>
      <c r="C229" s="41"/>
      <c r="D229" s="232" t="s">
        <v>147</v>
      </c>
      <c r="E229" s="41"/>
      <c r="F229" s="248" t="s">
        <v>338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147</v>
      </c>
      <c r="AU229" s="18" t="s">
        <v>90</v>
      </c>
    </row>
    <row r="230" s="13" customFormat="1">
      <c r="A230" s="13"/>
      <c r="B230" s="237"/>
      <c r="C230" s="238"/>
      <c r="D230" s="232" t="s">
        <v>136</v>
      </c>
      <c r="E230" s="239" t="s">
        <v>1</v>
      </c>
      <c r="F230" s="240" t="s">
        <v>339</v>
      </c>
      <c r="G230" s="238"/>
      <c r="H230" s="241">
        <v>0.001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136</v>
      </c>
      <c r="AU230" s="247" t="s">
        <v>90</v>
      </c>
      <c r="AV230" s="13" t="s">
        <v>90</v>
      </c>
      <c r="AW230" s="13" t="s">
        <v>36</v>
      </c>
      <c r="AX230" s="13" t="s">
        <v>88</v>
      </c>
      <c r="AY230" s="247" t="s">
        <v>125</v>
      </c>
    </row>
    <row r="231" s="2" customFormat="1" ht="16.5" customHeight="1">
      <c r="A231" s="39"/>
      <c r="B231" s="40"/>
      <c r="C231" s="271" t="s">
        <v>340</v>
      </c>
      <c r="D231" s="271" t="s">
        <v>183</v>
      </c>
      <c r="E231" s="272" t="s">
        <v>341</v>
      </c>
      <c r="F231" s="273" t="s">
        <v>342</v>
      </c>
      <c r="G231" s="274" t="s">
        <v>186</v>
      </c>
      <c r="H231" s="275">
        <v>0.059999999999999998</v>
      </c>
      <c r="I231" s="276"/>
      <c r="J231" s="277">
        <f>ROUND(I231*H231,2)</f>
        <v>0</v>
      </c>
      <c r="K231" s="273" t="s">
        <v>1</v>
      </c>
      <c r="L231" s="278"/>
      <c r="M231" s="279" t="s">
        <v>1</v>
      </c>
      <c r="N231" s="280" t="s">
        <v>45</v>
      </c>
      <c r="O231" s="92"/>
      <c r="P231" s="228">
        <f>O231*H231</f>
        <v>0</v>
      </c>
      <c r="Q231" s="228">
        <v>0.001</v>
      </c>
      <c r="R231" s="228">
        <f>Q231*H231</f>
        <v>6.0000000000000002E-05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176</v>
      </c>
      <c r="AT231" s="230" t="s">
        <v>183</v>
      </c>
      <c r="AU231" s="230" t="s">
        <v>90</v>
      </c>
      <c r="AY231" s="18" t="s">
        <v>125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88</v>
      </c>
      <c r="BK231" s="231">
        <f>ROUND(I231*H231,2)</f>
        <v>0</v>
      </c>
      <c r="BL231" s="18" t="s">
        <v>132</v>
      </c>
      <c r="BM231" s="230" t="s">
        <v>343</v>
      </c>
    </row>
    <row r="232" s="2" customFormat="1">
      <c r="A232" s="39"/>
      <c r="B232" s="40"/>
      <c r="C232" s="41"/>
      <c r="D232" s="232" t="s">
        <v>134</v>
      </c>
      <c r="E232" s="41"/>
      <c r="F232" s="233" t="s">
        <v>344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134</v>
      </c>
      <c r="AU232" s="18" t="s">
        <v>90</v>
      </c>
    </row>
    <row r="233" s="13" customFormat="1">
      <c r="A233" s="13"/>
      <c r="B233" s="237"/>
      <c r="C233" s="238"/>
      <c r="D233" s="232" t="s">
        <v>136</v>
      </c>
      <c r="E233" s="239" t="s">
        <v>1</v>
      </c>
      <c r="F233" s="240" t="s">
        <v>345</v>
      </c>
      <c r="G233" s="238"/>
      <c r="H233" s="241">
        <v>2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136</v>
      </c>
      <c r="AU233" s="247" t="s">
        <v>90</v>
      </c>
      <c r="AV233" s="13" t="s">
        <v>90</v>
      </c>
      <c r="AW233" s="13" t="s">
        <v>36</v>
      </c>
      <c r="AX233" s="13" t="s">
        <v>88</v>
      </c>
      <c r="AY233" s="247" t="s">
        <v>125</v>
      </c>
    </row>
    <row r="234" s="13" customFormat="1">
      <c r="A234" s="13"/>
      <c r="B234" s="237"/>
      <c r="C234" s="238"/>
      <c r="D234" s="232" t="s">
        <v>136</v>
      </c>
      <c r="E234" s="238"/>
      <c r="F234" s="240" t="s">
        <v>346</v>
      </c>
      <c r="G234" s="238"/>
      <c r="H234" s="241">
        <v>0.059999999999999998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136</v>
      </c>
      <c r="AU234" s="247" t="s">
        <v>90</v>
      </c>
      <c r="AV234" s="13" t="s">
        <v>90</v>
      </c>
      <c r="AW234" s="13" t="s">
        <v>4</v>
      </c>
      <c r="AX234" s="13" t="s">
        <v>88</v>
      </c>
      <c r="AY234" s="247" t="s">
        <v>125</v>
      </c>
    </row>
    <row r="235" s="12" customFormat="1" ht="22.8" customHeight="1">
      <c r="A235" s="12"/>
      <c r="B235" s="203"/>
      <c r="C235" s="204"/>
      <c r="D235" s="205" t="s">
        <v>79</v>
      </c>
      <c r="E235" s="217" t="s">
        <v>132</v>
      </c>
      <c r="F235" s="217" t="s">
        <v>206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SUM(P236:P277)</f>
        <v>0</v>
      </c>
      <c r="Q235" s="211"/>
      <c r="R235" s="212">
        <f>SUM(R236:R277)</f>
        <v>905.21981929999993</v>
      </c>
      <c r="S235" s="211"/>
      <c r="T235" s="213">
        <f>SUM(T236:T277)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88</v>
      </c>
      <c r="AT235" s="215" t="s">
        <v>79</v>
      </c>
      <c r="AU235" s="215" t="s">
        <v>88</v>
      </c>
      <c r="AY235" s="214" t="s">
        <v>125</v>
      </c>
      <c r="BK235" s="216">
        <f>SUM(BK236:BK277)</f>
        <v>0</v>
      </c>
    </row>
    <row r="236" s="2" customFormat="1" ht="24.15" customHeight="1">
      <c r="A236" s="39"/>
      <c r="B236" s="40"/>
      <c r="C236" s="219" t="s">
        <v>347</v>
      </c>
      <c r="D236" s="219" t="s">
        <v>127</v>
      </c>
      <c r="E236" s="220" t="s">
        <v>348</v>
      </c>
      <c r="F236" s="221" t="s">
        <v>349</v>
      </c>
      <c r="G236" s="222" t="s">
        <v>130</v>
      </c>
      <c r="H236" s="223">
        <v>5.9279999999999999</v>
      </c>
      <c r="I236" s="224"/>
      <c r="J236" s="225">
        <f>ROUND(I236*H236,2)</f>
        <v>0</v>
      </c>
      <c r="K236" s="221" t="s">
        <v>131</v>
      </c>
      <c r="L236" s="45"/>
      <c r="M236" s="226" t="s">
        <v>1</v>
      </c>
      <c r="N236" s="227" t="s">
        <v>45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132</v>
      </c>
      <c r="AT236" s="230" t="s">
        <v>127</v>
      </c>
      <c r="AU236" s="230" t="s">
        <v>90</v>
      </c>
      <c r="AY236" s="18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88</v>
      </c>
      <c r="BK236" s="231">
        <f>ROUND(I236*H236,2)</f>
        <v>0</v>
      </c>
      <c r="BL236" s="18" t="s">
        <v>132</v>
      </c>
      <c r="BM236" s="230" t="s">
        <v>350</v>
      </c>
    </row>
    <row r="237" s="2" customFormat="1">
      <c r="A237" s="39"/>
      <c r="B237" s="40"/>
      <c r="C237" s="41"/>
      <c r="D237" s="232" t="s">
        <v>134</v>
      </c>
      <c r="E237" s="41"/>
      <c r="F237" s="233" t="s">
        <v>351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134</v>
      </c>
      <c r="AU237" s="18" t="s">
        <v>90</v>
      </c>
    </row>
    <row r="238" s="13" customFormat="1">
      <c r="A238" s="13"/>
      <c r="B238" s="237"/>
      <c r="C238" s="238"/>
      <c r="D238" s="232" t="s">
        <v>136</v>
      </c>
      <c r="E238" s="239" t="s">
        <v>1</v>
      </c>
      <c r="F238" s="240" t="s">
        <v>352</v>
      </c>
      <c r="G238" s="238"/>
      <c r="H238" s="241">
        <v>5.9279999999999999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136</v>
      </c>
      <c r="AU238" s="247" t="s">
        <v>90</v>
      </c>
      <c r="AV238" s="13" t="s">
        <v>90</v>
      </c>
      <c r="AW238" s="13" t="s">
        <v>36</v>
      </c>
      <c r="AX238" s="13" t="s">
        <v>88</v>
      </c>
      <c r="AY238" s="247" t="s">
        <v>125</v>
      </c>
    </row>
    <row r="239" s="2" customFormat="1" ht="24.15" customHeight="1">
      <c r="A239" s="39"/>
      <c r="B239" s="40"/>
      <c r="C239" s="219" t="s">
        <v>353</v>
      </c>
      <c r="D239" s="219" t="s">
        <v>127</v>
      </c>
      <c r="E239" s="220" t="s">
        <v>354</v>
      </c>
      <c r="F239" s="221" t="s">
        <v>355</v>
      </c>
      <c r="G239" s="222" t="s">
        <v>151</v>
      </c>
      <c r="H239" s="223">
        <v>0.76000000000000001</v>
      </c>
      <c r="I239" s="224"/>
      <c r="J239" s="225">
        <f>ROUND(I239*H239,2)</f>
        <v>0</v>
      </c>
      <c r="K239" s="221" t="s">
        <v>131</v>
      </c>
      <c r="L239" s="45"/>
      <c r="M239" s="226" t="s">
        <v>1</v>
      </c>
      <c r="N239" s="227" t="s">
        <v>45</v>
      </c>
      <c r="O239" s="92"/>
      <c r="P239" s="228">
        <f>O239*H239</f>
        <v>0</v>
      </c>
      <c r="Q239" s="228">
        <v>2.7951000000000001</v>
      </c>
      <c r="R239" s="228">
        <f>Q239*H239</f>
        <v>2.1242760000000001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132</v>
      </c>
      <c r="AT239" s="230" t="s">
        <v>127</v>
      </c>
      <c r="AU239" s="230" t="s">
        <v>90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88</v>
      </c>
      <c r="BK239" s="231">
        <f>ROUND(I239*H239,2)</f>
        <v>0</v>
      </c>
      <c r="BL239" s="18" t="s">
        <v>132</v>
      </c>
      <c r="BM239" s="230" t="s">
        <v>356</v>
      </c>
    </row>
    <row r="240" s="2" customFormat="1">
      <c r="A240" s="39"/>
      <c r="B240" s="40"/>
      <c r="C240" s="41"/>
      <c r="D240" s="232" t="s">
        <v>134</v>
      </c>
      <c r="E240" s="41"/>
      <c r="F240" s="233" t="s">
        <v>357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90</v>
      </c>
    </row>
    <row r="241" s="13" customFormat="1">
      <c r="A241" s="13"/>
      <c r="B241" s="237"/>
      <c r="C241" s="238"/>
      <c r="D241" s="232" t="s">
        <v>136</v>
      </c>
      <c r="E241" s="239" t="s">
        <v>1</v>
      </c>
      <c r="F241" s="240" t="s">
        <v>298</v>
      </c>
      <c r="G241" s="238"/>
      <c r="H241" s="241">
        <v>0.76000000000000001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136</v>
      </c>
      <c r="AU241" s="247" t="s">
        <v>90</v>
      </c>
      <c r="AV241" s="13" t="s">
        <v>90</v>
      </c>
      <c r="AW241" s="13" t="s">
        <v>36</v>
      </c>
      <c r="AX241" s="13" t="s">
        <v>88</v>
      </c>
      <c r="AY241" s="247" t="s">
        <v>125</v>
      </c>
    </row>
    <row r="242" s="2" customFormat="1" ht="24.15" customHeight="1">
      <c r="A242" s="39"/>
      <c r="B242" s="40"/>
      <c r="C242" s="219" t="s">
        <v>358</v>
      </c>
      <c r="D242" s="219" t="s">
        <v>127</v>
      </c>
      <c r="E242" s="220" t="s">
        <v>208</v>
      </c>
      <c r="F242" s="221" t="s">
        <v>209</v>
      </c>
      <c r="G242" s="222" t="s">
        <v>151</v>
      </c>
      <c r="H242" s="223">
        <v>87.359999999999999</v>
      </c>
      <c r="I242" s="224"/>
      <c r="J242" s="225">
        <f>ROUND(I242*H242,2)</f>
        <v>0</v>
      </c>
      <c r="K242" s="221" t="s">
        <v>131</v>
      </c>
      <c r="L242" s="45"/>
      <c r="M242" s="226" t="s">
        <v>1</v>
      </c>
      <c r="N242" s="227" t="s">
        <v>45</v>
      </c>
      <c r="O242" s="92"/>
      <c r="P242" s="228">
        <f>O242*H242</f>
        <v>0</v>
      </c>
      <c r="Q242" s="228">
        <v>2.4340799999999998</v>
      </c>
      <c r="R242" s="228">
        <f>Q242*H242</f>
        <v>212.64122879999999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132</v>
      </c>
      <c r="AT242" s="230" t="s">
        <v>127</v>
      </c>
      <c r="AU242" s="230" t="s">
        <v>90</v>
      </c>
      <c r="AY242" s="18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88</v>
      </c>
      <c r="BK242" s="231">
        <f>ROUND(I242*H242,2)</f>
        <v>0</v>
      </c>
      <c r="BL242" s="18" t="s">
        <v>132</v>
      </c>
      <c r="BM242" s="230" t="s">
        <v>359</v>
      </c>
    </row>
    <row r="243" s="2" customFormat="1">
      <c r="A243" s="39"/>
      <c r="B243" s="40"/>
      <c r="C243" s="41"/>
      <c r="D243" s="232" t="s">
        <v>134</v>
      </c>
      <c r="E243" s="41"/>
      <c r="F243" s="233" t="s">
        <v>211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90</v>
      </c>
    </row>
    <row r="244" s="13" customFormat="1">
      <c r="A244" s="13"/>
      <c r="B244" s="237"/>
      <c r="C244" s="238"/>
      <c r="D244" s="232" t="s">
        <v>136</v>
      </c>
      <c r="E244" s="239" t="s">
        <v>1</v>
      </c>
      <c r="F244" s="240" t="s">
        <v>360</v>
      </c>
      <c r="G244" s="238"/>
      <c r="H244" s="241">
        <v>82.109999999999999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136</v>
      </c>
      <c r="AU244" s="247" t="s">
        <v>90</v>
      </c>
      <c r="AV244" s="13" t="s">
        <v>90</v>
      </c>
      <c r="AW244" s="13" t="s">
        <v>36</v>
      </c>
      <c r="AX244" s="13" t="s">
        <v>80</v>
      </c>
      <c r="AY244" s="247" t="s">
        <v>125</v>
      </c>
    </row>
    <row r="245" s="13" customFormat="1">
      <c r="A245" s="13"/>
      <c r="B245" s="237"/>
      <c r="C245" s="238"/>
      <c r="D245" s="232" t="s">
        <v>136</v>
      </c>
      <c r="E245" s="239" t="s">
        <v>1</v>
      </c>
      <c r="F245" s="240" t="s">
        <v>361</v>
      </c>
      <c r="G245" s="238"/>
      <c r="H245" s="241">
        <v>5.25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136</v>
      </c>
      <c r="AU245" s="247" t="s">
        <v>90</v>
      </c>
      <c r="AV245" s="13" t="s">
        <v>90</v>
      </c>
      <c r="AW245" s="13" t="s">
        <v>36</v>
      </c>
      <c r="AX245" s="13" t="s">
        <v>80</v>
      </c>
      <c r="AY245" s="247" t="s">
        <v>125</v>
      </c>
    </row>
    <row r="246" s="14" customFormat="1">
      <c r="A246" s="14"/>
      <c r="B246" s="249"/>
      <c r="C246" s="250"/>
      <c r="D246" s="232" t="s">
        <v>136</v>
      </c>
      <c r="E246" s="251" t="s">
        <v>1</v>
      </c>
      <c r="F246" s="252" t="s">
        <v>161</v>
      </c>
      <c r="G246" s="250"/>
      <c r="H246" s="253">
        <v>87.359999999999999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136</v>
      </c>
      <c r="AU246" s="259" t="s">
        <v>90</v>
      </c>
      <c r="AV246" s="14" t="s">
        <v>132</v>
      </c>
      <c r="AW246" s="14" t="s">
        <v>36</v>
      </c>
      <c r="AX246" s="14" t="s">
        <v>88</v>
      </c>
      <c r="AY246" s="259" t="s">
        <v>125</v>
      </c>
    </row>
    <row r="247" s="2" customFormat="1" ht="24.15" customHeight="1">
      <c r="A247" s="39"/>
      <c r="B247" s="40"/>
      <c r="C247" s="219" t="s">
        <v>362</v>
      </c>
      <c r="D247" s="219" t="s">
        <v>127</v>
      </c>
      <c r="E247" s="220" t="s">
        <v>214</v>
      </c>
      <c r="F247" s="221" t="s">
        <v>215</v>
      </c>
      <c r="G247" s="222" t="s">
        <v>130</v>
      </c>
      <c r="H247" s="223">
        <v>65.055000000000007</v>
      </c>
      <c r="I247" s="224"/>
      <c r="J247" s="225">
        <f>ROUND(I247*H247,2)</f>
        <v>0</v>
      </c>
      <c r="K247" s="221" t="s">
        <v>131</v>
      </c>
      <c r="L247" s="45"/>
      <c r="M247" s="226" t="s">
        <v>1</v>
      </c>
      <c r="N247" s="227" t="s">
        <v>45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132</v>
      </c>
      <c r="AT247" s="230" t="s">
        <v>127</v>
      </c>
      <c r="AU247" s="230" t="s">
        <v>90</v>
      </c>
      <c r="AY247" s="18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88</v>
      </c>
      <c r="BK247" s="231">
        <f>ROUND(I247*H247,2)</f>
        <v>0</v>
      </c>
      <c r="BL247" s="18" t="s">
        <v>132</v>
      </c>
      <c r="BM247" s="230" t="s">
        <v>363</v>
      </c>
    </row>
    <row r="248" s="2" customFormat="1">
      <c r="A248" s="39"/>
      <c r="B248" s="40"/>
      <c r="C248" s="41"/>
      <c r="D248" s="232" t="s">
        <v>134</v>
      </c>
      <c r="E248" s="41"/>
      <c r="F248" s="233" t="s">
        <v>217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90</v>
      </c>
    </row>
    <row r="249" s="13" customFormat="1">
      <c r="A249" s="13"/>
      <c r="B249" s="237"/>
      <c r="C249" s="238"/>
      <c r="D249" s="232" t="s">
        <v>136</v>
      </c>
      <c r="E249" s="239" t="s">
        <v>1</v>
      </c>
      <c r="F249" s="240" t="s">
        <v>364</v>
      </c>
      <c r="G249" s="238"/>
      <c r="H249" s="241">
        <v>33.420000000000002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136</v>
      </c>
      <c r="AU249" s="247" t="s">
        <v>90</v>
      </c>
      <c r="AV249" s="13" t="s">
        <v>90</v>
      </c>
      <c r="AW249" s="13" t="s">
        <v>36</v>
      </c>
      <c r="AX249" s="13" t="s">
        <v>80</v>
      </c>
      <c r="AY249" s="247" t="s">
        <v>125</v>
      </c>
    </row>
    <row r="250" s="13" customFormat="1">
      <c r="A250" s="13"/>
      <c r="B250" s="237"/>
      <c r="C250" s="238"/>
      <c r="D250" s="232" t="s">
        <v>136</v>
      </c>
      <c r="E250" s="239" t="s">
        <v>1</v>
      </c>
      <c r="F250" s="240" t="s">
        <v>365</v>
      </c>
      <c r="G250" s="238"/>
      <c r="H250" s="241">
        <v>31.635000000000002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136</v>
      </c>
      <c r="AU250" s="247" t="s">
        <v>90</v>
      </c>
      <c r="AV250" s="13" t="s">
        <v>90</v>
      </c>
      <c r="AW250" s="13" t="s">
        <v>36</v>
      </c>
      <c r="AX250" s="13" t="s">
        <v>80</v>
      </c>
      <c r="AY250" s="247" t="s">
        <v>125</v>
      </c>
    </row>
    <row r="251" s="14" customFormat="1">
      <c r="A251" s="14"/>
      <c r="B251" s="249"/>
      <c r="C251" s="250"/>
      <c r="D251" s="232" t="s">
        <v>136</v>
      </c>
      <c r="E251" s="251" t="s">
        <v>1</v>
      </c>
      <c r="F251" s="252" t="s">
        <v>161</v>
      </c>
      <c r="G251" s="250"/>
      <c r="H251" s="253">
        <v>65.055000000000007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136</v>
      </c>
      <c r="AU251" s="259" t="s">
        <v>90</v>
      </c>
      <c r="AV251" s="14" t="s">
        <v>132</v>
      </c>
      <c r="AW251" s="14" t="s">
        <v>36</v>
      </c>
      <c r="AX251" s="14" t="s">
        <v>88</v>
      </c>
      <c r="AY251" s="259" t="s">
        <v>125</v>
      </c>
    </row>
    <row r="252" s="2" customFormat="1" ht="24.15" customHeight="1">
      <c r="A252" s="39"/>
      <c r="B252" s="40"/>
      <c r="C252" s="219" t="s">
        <v>366</v>
      </c>
      <c r="D252" s="219" t="s">
        <v>127</v>
      </c>
      <c r="E252" s="220" t="s">
        <v>367</v>
      </c>
      <c r="F252" s="221" t="s">
        <v>368</v>
      </c>
      <c r="G252" s="222" t="s">
        <v>151</v>
      </c>
      <c r="H252" s="223">
        <v>219.017</v>
      </c>
      <c r="I252" s="224"/>
      <c r="J252" s="225">
        <f>ROUND(I252*H252,2)</f>
        <v>0</v>
      </c>
      <c r="K252" s="221" t="s">
        <v>131</v>
      </c>
      <c r="L252" s="45"/>
      <c r="M252" s="226" t="s">
        <v>1</v>
      </c>
      <c r="N252" s="227" t="s">
        <v>45</v>
      </c>
      <c r="O252" s="92"/>
      <c r="P252" s="228">
        <f>O252*H252</f>
        <v>0</v>
      </c>
      <c r="Q252" s="228">
        <v>2.4142999999999999</v>
      </c>
      <c r="R252" s="228">
        <f>Q252*H252</f>
        <v>528.77274309999996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132</v>
      </c>
      <c r="AT252" s="230" t="s">
        <v>127</v>
      </c>
      <c r="AU252" s="230" t="s">
        <v>90</v>
      </c>
      <c r="AY252" s="18" t="s">
        <v>125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88</v>
      </c>
      <c r="BK252" s="231">
        <f>ROUND(I252*H252,2)</f>
        <v>0</v>
      </c>
      <c r="BL252" s="18" t="s">
        <v>132</v>
      </c>
      <c r="BM252" s="230" t="s">
        <v>369</v>
      </c>
    </row>
    <row r="253" s="2" customFormat="1">
      <c r="A253" s="39"/>
      <c r="B253" s="40"/>
      <c r="C253" s="41"/>
      <c r="D253" s="232" t="s">
        <v>134</v>
      </c>
      <c r="E253" s="41"/>
      <c r="F253" s="233" t="s">
        <v>370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90</v>
      </c>
    </row>
    <row r="254" s="13" customFormat="1">
      <c r="A254" s="13"/>
      <c r="B254" s="237"/>
      <c r="C254" s="238"/>
      <c r="D254" s="232" t="s">
        <v>136</v>
      </c>
      <c r="E254" s="239" t="s">
        <v>1</v>
      </c>
      <c r="F254" s="240" t="s">
        <v>371</v>
      </c>
      <c r="G254" s="238"/>
      <c r="H254" s="241">
        <v>138.124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136</v>
      </c>
      <c r="AU254" s="247" t="s">
        <v>90</v>
      </c>
      <c r="AV254" s="13" t="s">
        <v>90</v>
      </c>
      <c r="AW254" s="13" t="s">
        <v>36</v>
      </c>
      <c r="AX254" s="13" t="s">
        <v>80</v>
      </c>
      <c r="AY254" s="247" t="s">
        <v>125</v>
      </c>
    </row>
    <row r="255" s="13" customFormat="1">
      <c r="A255" s="13"/>
      <c r="B255" s="237"/>
      <c r="C255" s="238"/>
      <c r="D255" s="232" t="s">
        <v>136</v>
      </c>
      <c r="E255" s="239" t="s">
        <v>1</v>
      </c>
      <c r="F255" s="240" t="s">
        <v>372</v>
      </c>
      <c r="G255" s="238"/>
      <c r="H255" s="241">
        <v>80.893000000000001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136</v>
      </c>
      <c r="AU255" s="247" t="s">
        <v>90</v>
      </c>
      <c r="AV255" s="13" t="s">
        <v>90</v>
      </c>
      <c r="AW255" s="13" t="s">
        <v>36</v>
      </c>
      <c r="AX255" s="13" t="s">
        <v>80</v>
      </c>
      <c r="AY255" s="247" t="s">
        <v>125</v>
      </c>
    </row>
    <row r="256" s="14" customFormat="1">
      <c r="A256" s="14"/>
      <c r="B256" s="249"/>
      <c r="C256" s="250"/>
      <c r="D256" s="232" t="s">
        <v>136</v>
      </c>
      <c r="E256" s="251" t="s">
        <v>1</v>
      </c>
      <c r="F256" s="252" t="s">
        <v>161</v>
      </c>
      <c r="G256" s="250"/>
      <c r="H256" s="253">
        <v>219.017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136</v>
      </c>
      <c r="AU256" s="259" t="s">
        <v>90</v>
      </c>
      <c r="AV256" s="14" t="s">
        <v>132</v>
      </c>
      <c r="AW256" s="14" t="s">
        <v>36</v>
      </c>
      <c r="AX256" s="14" t="s">
        <v>88</v>
      </c>
      <c r="AY256" s="259" t="s">
        <v>125</v>
      </c>
    </row>
    <row r="257" s="2" customFormat="1" ht="37.8" customHeight="1">
      <c r="A257" s="39"/>
      <c r="B257" s="40"/>
      <c r="C257" s="219" t="s">
        <v>373</v>
      </c>
      <c r="D257" s="219" t="s">
        <v>127</v>
      </c>
      <c r="E257" s="220" t="s">
        <v>374</v>
      </c>
      <c r="F257" s="221" t="s">
        <v>375</v>
      </c>
      <c r="G257" s="222" t="s">
        <v>151</v>
      </c>
      <c r="H257" s="223">
        <v>63.454000000000001</v>
      </c>
      <c r="I257" s="224"/>
      <c r="J257" s="225">
        <f>ROUND(I257*H257,2)</f>
        <v>0</v>
      </c>
      <c r="K257" s="221" t="s">
        <v>1</v>
      </c>
      <c r="L257" s="45"/>
      <c r="M257" s="226" t="s">
        <v>1</v>
      </c>
      <c r="N257" s="227" t="s">
        <v>45</v>
      </c>
      <c r="O257" s="92"/>
      <c r="P257" s="228">
        <f>O257*H257</f>
        <v>0</v>
      </c>
      <c r="Q257" s="228">
        <v>2.4142999999999999</v>
      </c>
      <c r="R257" s="228">
        <f>Q257*H257</f>
        <v>153.19699219999998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132</v>
      </c>
      <c r="AT257" s="230" t="s">
        <v>127</v>
      </c>
      <c r="AU257" s="230" t="s">
        <v>90</v>
      </c>
      <c r="AY257" s="18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88</v>
      </c>
      <c r="BK257" s="231">
        <f>ROUND(I257*H257,2)</f>
        <v>0</v>
      </c>
      <c r="BL257" s="18" t="s">
        <v>132</v>
      </c>
      <c r="BM257" s="230" t="s">
        <v>376</v>
      </c>
    </row>
    <row r="258" s="2" customFormat="1">
      <c r="A258" s="39"/>
      <c r="B258" s="40"/>
      <c r="C258" s="41"/>
      <c r="D258" s="232" t="s">
        <v>134</v>
      </c>
      <c r="E258" s="41"/>
      <c r="F258" s="233" t="s">
        <v>375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90</v>
      </c>
    </row>
    <row r="259" s="2" customFormat="1">
      <c r="A259" s="39"/>
      <c r="B259" s="40"/>
      <c r="C259" s="41"/>
      <c r="D259" s="232" t="s">
        <v>147</v>
      </c>
      <c r="E259" s="41"/>
      <c r="F259" s="248" t="s">
        <v>377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147</v>
      </c>
      <c r="AU259" s="18" t="s">
        <v>90</v>
      </c>
    </row>
    <row r="260" s="13" customFormat="1">
      <c r="A260" s="13"/>
      <c r="B260" s="237"/>
      <c r="C260" s="238"/>
      <c r="D260" s="232" t="s">
        <v>136</v>
      </c>
      <c r="E260" s="239" t="s">
        <v>1</v>
      </c>
      <c r="F260" s="240" t="s">
        <v>378</v>
      </c>
      <c r="G260" s="238"/>
      <c r="H260" s="241">
        <v>59.195999999999998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136</v>
      </c>
      <c r="AU260" s="247" t="s">
        <v>90</v>
      </c>
      <c r="AV260" s="13" t="s">
        <v>90</v>
      </c>
      <c r="AW260" s="13" t="s">
        <v>36</v>
      </c>
      <c r="AX260" s="13" t="s">
        <v>80</v>
      </c>
      <c r="AY260" s="247" t="s">
        <v>125</v>
      </c>
    </row>
    <row r="261" s="13" customFormat="1">
      <c r="A261" s="13"/>
      <c r="B261" s="237"/>
      <c r="C261" s="238"/>
      <c r="D261" s="232" t="s">
        <v>136</v>
      </c>
      <c r="E261" s="239" t="s">
        <v>1</v>
      </c>
      <c r="F261" s="240" t="s">
        <v>379</v>
      </c>
      <c r="G261" s="238"/>
      <c r="H261" s="241">
        <v>4.258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136</v>
      </c>
      <c r="AU261" s="247" t="s">
        <v>90</v>
      </c>
      <c r="AV261" s="13" t="s">
        <v>90</v>
      </c>
      <c r="AW261" s="13" t="s">
        <v>36</v>
      </c>
      <c r="AX261" s="13" t="s">
        <v>80</v>
      </c>
      <c r="AY261" s="247" t="s">
        <v>125</v>
      </c>
    </row>
    <row r="262" s="14" customFormat="1">
      <c r="A262" s="14"/>
      <c r="B262" s="249"/>
      <c r="C262" s="250"/>
      <c r="D262" s="232" t="s">
        <v>136</v>
      </c>
      <c r="E262" s="251" t="s">
        <v>1</v>
      </c>
      <c r="F262" s="252" t="s">
        <v>161</v>
      </c>
      <c r="G262" s="250"/>
      <c r="H262" s="253">
        <v>63.454000000000001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136</v>
      </c>
      <c r="AU262" s="259" t="s">
        <v>90</v>
      </c>
      <c r="AV262" s="14" t="s">
        <v>132</v>
      </c>
      <c r="AW262" s="14" t="s">
        <v>36</v>
      </c>
      <c r="AX262" s="14" t="s">
        <v>88</v>
      </c>
      <c r="AY262" s="259" t="s">
        <v>125</v>
      </c>
    </row>
    <row r="263" s="2" customFormat="1" ht="16.5" customHeight="1">
      <c r="A263" s="39"/>
      <c r="B263" s="40"/>
      <c r="C263" s="219" t="s">
        <v>380</v>
      </c>
      <c r="D263" s="219" t="s">
        <v>127</v>
      </c>
      <c r="E263" s="220" t="s">
        <v>226</v>
      </c>
      <c r="F263" s="221" t="s">
        <v>227</v>
      </c>
      <c r="G263" s="222" t="s">
        <v>130</v>
      </c>
      <c r="H263" s="223">
        <v>377.31900000000002</v>
      </c>
      <c r="I263" s="224"/>
      <c r="J263" s="225">
        <f>ROUND(I263*H263,2)</f>
        <v>0</v>
      </c>
      <c r="K263" s="221" t="s">
        <v>131</v>
      </c>
      <c r="L263" s="45"/>
      <c r="M263" s="226" t="s">
        <v>1</v>
      </c>
      <c r="N263" s="227" t="s">
        <v>45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132</v>
      </c>
      <c r="AT263" s="230" t="s">
        <v>127</v>
      </c>
      <c r="AU263" s="230" t="s">
        <v>90</v>
      </c>
      <c r="AY263" s="18" t="s">
        <v>125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88</v>
      </c>
      <c r="BK263" s="231">
        <f>ROUND(I263*H263,2)</f>
        <v>0</v>
      </c>
      <c r="BL263" s="18" t="s">
        <v>132</v>
      </c>
      <c r="BM263" s="230" t="s">
        <v>381</v>
      </c>
    </row>
    <row r="264" s="2" customFormat="1">
      <c r="A264" s="39"/>
      <c r="B264" s="40"/>
      <c r="C264" s="41"/>
      <c r="D264" s="232" t="s">
        <v>134</v>
      </c>
      <c r="E264" s="41"/>
      <c r="F264" s="233" t="s">
        <v>229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90</v>
      </c>
    </row>
    <row r="265" s="13" customFormat="1">
      <c r="A265" s="13"/>
      <c r="B265" s="237"/>
      <c r="C265" s="238"/>
      <c r="D265" s="232" t="s">
        <v>136</v>
      </c>
      <c r="E265" s="239" t="s">
        <v>1</v>
      </c>
      <c r="F265" s="240" t="s">
        <v>382</v>
      </c>
      <c r="G265" s="238"/>
      <c r="H265" s="241">
        <v>193.83600000000001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136</v>
      </c>
      <c r="AU265" s="247" t="s">
        <v>90</v>
      </c>
      <c r="AV265" s="13" t="s">
        <v>90</v>
      </c>
      <c r="AW265" s="13" t="s">
        <v>36</v>
      </c>
      <c r="AX265" s="13" t="s">
        <v>80</v>
      </c>
      <c r="AY265" s="247" t="s">
        <v>125</v>
      </c>
    </row>
    <row r="266" s="13" customFormat="1">
      <c r="A266" s="13"/>
      <c r="B266" s="237"/>
      <c r="C266" s="238"/>
      <c r="D266" s="232" t="s">
        <v>136</v>
      </c>
      <c r="E266" s="239" t="s">
        <v>1</v>
      </c>
      <c r="F266" s="240" t="s">
        <v>383</v>
      </c>
      <c r="G266" s="238"/>
      <c r="H266" s="241">
        <v>183.483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136</v>
      </c>
      <c r="AU266" s="247" t="s">
        <v>90</v>
      </c>
      <c r="AV266" s="13" t="s">
        <v>90</v>
      </c>
      <c r="AW266" s="13" t="s">
        <v>36</v>
      </c>
      <c r="AX266" s="13" t="s">
        <v>80</v>
      </c>
      <c r="AY266" s="247" t="s">
        <v>125</v>
      </c>
    </row>
    <row r="267" s="14" customFormat="1">
      <c r="A267" s="14"/>
      <c r="B267" s="249"/>
      <c r="C267" s="250"/>
      <c r="D267" s="232" t="s">
        <v>136</v>
      </c>
      <c r="E267" s="251" t="s">
        <v>1</v>
      </c>
      <c r="F267" s="252" t="s">
        <v>161</v>
      </c>
      <c r="G267" s="250"/>
      <c r="H267" s="253">
        <v>377.31900000000002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136</v>
      </c>
      <c r="AU267" s="259" t="s">
        <v>90</v>
      </c>
      <c r="AV267" s="14" t="s">
        <v>132</v>
      </c>
      <c r="AW267" s="14" t="s">
        <v>36</v>
      </c>
      <c r="AX267" s="14" t="s">
        <v>88</v>
      </c>
      <c r="AY267" s="259" t="s">
        <v>125</v>
      </c>
    </row>
    <row r="268" s="2" customFormat="1" ht="24.15" customHeight="1">
      <c r="A268" s="39"/>
      <c r="B268" s="40"/>
      <c r="C268" s="219" t="s">
        <v>384</v>
      </c>
      <c r="D268" s="219" t="s">
        <v>127</v>
      </c>
      <c r="E268" s="220" t="s">
        <v>385</v>
      </c>
      <c r="F268" s="221" t="s">
        <v>386</v>
      </c>
      <c r="G268" s="222" t="s">
        <v>130</v>
      </c>
      <c r="H268" s="223">
        <v>0.71999999999999997</v>
      </c>
      <c r="I268" s="224"/>
      <c r="J268" s="225">
        <f>ROUND(I268*H268,2)</f>
        <v>0</v>
      </c>
      <c r="K268" s="221" t="s">
        <v>131</v>
      </c>
      <c r="L268" s="45"/>
      <c r="M268" s="226" t="s">
        <v>1</v>
      </c>
      <c r="N268" s="227" t="s">
        <v>45</v>
      </c>
      <c r="O268" s="92"/>
      <c r="P268" s="228">
        <f>O268*H268</f>
        <v>0</v>
      </c>
      <c r="Q268" s="228">
        <v>0.81208999999999998</v>
      </c>
      <c r="R268" s="228">
        <f>Q268*H268</f>
        <v>0.58470479999999991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132</v>
      </c>
      <c r="AT268" s="230" t="s">
        <v>127</v>
      </c>
      <c r="AU268" s="230" t="s">
        <v>90</v>
      </c>
      <c r="AY268" s="18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88</v>
      </c>
      <c r="BK268" s="231">
        <f>ROUND(I268*H268,2)</f>
        <v>0</v>
      </c>
      <c r="BL268" s="18" t="s">
        <v>132</v>
      </c>
      <c r="BM268" s="230" t="s">
        <v>387</v>
      </c>
    </row>
    <row r="269" s="2" customFormat="1">
      <c r="A269" s="39"/>
      <c r="B269" s="40"/>
      <c r="C269" s="41"/>
      <c r="D269" s="232" t="s">
        <v>134</v>
      </c>
      <c r="E269" s="41"/>
      <c r="F269" s="233" t="s">
        <v>388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90</v>
      </c>
    </row>
    <row r="270" s="13" customFormat="1">
      <c r="A270" s="13"/>
      <c r="B270" s="237"/>
      <c r="C270" s="238"/>
      <c r="D270" s="232" t="s">
        <v>136</v>
      </c>
      <c r="E270" s="239" t="s">
        <v>1</v>
      </c>
      <c r="F270" s="240" t="s">
        <v>389</v>
      </c>
      <c r="G270" s="238"/>
      <c r="H270" s="241">
        <v>0.71999999999999997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136</v>
      </c>
      <c r="AU270" s="247" t="s">
        <v>90</v>
      </c>
      <c r="AV270" s="13" t="s">
        <v>90</v>
      </c>
      <c r="AW270" s="13" t="s">
        <v>36</v>
      </c>
      <c r="AX270" s="13" t="s">
        <v>88</v>
      </c>
      <c r="AY270" s="247" t="s">
        <v>125</v>
      </c>
    </row>
    <row r="271" s="2" customFormat="1" ht="33" customHeight="1">
      <c r="A271" s="39"/>
      <c r="B271" s="40"/>
      <c r="C271" s="219" t="s">
        <v>390</v>
      </c>
      <c r="D271" s="219" t="s">
        <v>127</v>
      </c>
      <c r="E271" s="220" t="s">
        <v>391</v>
      </c>
      <c r="F271" s="221" t="s">
        <v>392</v>
      </c>
      <c r="G271" s="222" t="s">
        <v>130</v>
      </c>
      <c r="H271" s="223">
        <v>10.119999999999999</v>
      </c>
      <c r="I271" s="224"/>
      <c r="J271" s="225">
        <f>ROUND(I271*H271,2)</f>
        <v>0</v>
      </c>
      <c r="K271" s="221" t="s">
        <v>131</v>
      </c>
      <c r="L271" s="45"/>
      <c r="M271" s="226" t="s">
        <v>1</v>
      </c>
      <c r="N271" s="227" t="s">
        <v>45</v>
      </c>
      <c r="O271" s="92"/>
      <c r="P271" s="228">
        <f>O271*H271</f>
        <v>0</v>
      </c>
      <c r="Q271" s="228">
        <v>0.78061999999999998</v>
      </c>
      <c r="R271" s="228">
        <f>Q271*H271</f>
        <v>7.899874399999999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132</v>
      </c>
      <c r="AT271" s="230" t="s">
        <v>127</v>
      </c>
      <c r="AU271" s="230" t="s">
        <v>90</v>
      </c>
      <c r="AY271" s="18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88</v>
      </c>
      <c r="BK271" s="231">
        <f>ROUND(I271*H271,2)</f>
        <v>0</v>
      </c>
      <c r="BL271" s="18" t="s">
        <v>132</v>
      </c>
      <c r="BM271" s="230" t="s">
        <v>393</v>
      </c>
    </row>
    <row r="272" s="2" customFormat="1">
      <c r="A272" s="39"/>
      <c r="B272" s="40"/>
      <c r="C272" s="41"/>
      <c r="D272" s="232" t="s">
        <v>134</v>
      </c>
      <c r="E272" s="41"/>
      <c r="F272" s="233" t="s">
        <v>394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90</v>
      </c>
    </row>
    <row r="273" s="16" customFormat="1">
      <c r="A273" s="16"/>
      <c r="B273" s="285"/>
      <c r="C273" s="286"/>
      <c r="D273" s="232" t="s">
        <v>136</v>
      </c>
      <c r="E273" s="287" t="s">
        <v>1</v>
      </c>
      <c r="F273" s="288" t="s">
        <v>395</v>
      </c>
      <c r="G273" s="286"/>
      <c r="H273" s="287" t="s">
        <v>1</v>
      </c>
      <c r="I273" s="289"/>
      <c r="J273" s="286"/>
      <c r="K273" s="286"/>
      <c r="L273" s="290"/>
      <c r="M273" s="291"/>
      <c r="N273" s="292"/>
      <c r="O273" s="292"/>
      <c r="P273" s="292"/>
      <c r="Q273" s="292"/>
      <c r="R273" s="292"/>
      <c r="S273" s="292"/>
      <c r="T273" s="293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94" t="s">
        <v>136</v>
      </c>
      <c r="AU273" s="294" t="s">
        <v>90</v>
      </c>
      <c r="AV273" s="16" t="s">
        <v>88</v>
      </c>
      <c r="AW273" s="16" t="s">
        <v>36</v>
      </c>
      <c r="AX273" s="16" t="s">
        <v>80</v>
      </c>
      <c r="AY273" s="294" t="s">
        <v>125</v>
      </c>
    </row>
    <row r="274" s="13" customFormat="1">
      <c r="A274" s="13"/>
      <c r="B274" s="237"/>
      <c r="C274" s="238"/>
      <c r="D274" s="232" t="s">
        <v>136</v>
      </c>
      <c r="E274" s="239" t="s">
        <v>1</v>
      </c>
      <c r="F274" s="240" t="s">
        <v>396</v>
      </c>
      <c r="G274" s="238"/>
      <c r="H274" s="241">
        <v>5.5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136</v>
      </c>
      <c r="AU274" s="247" t="s">
        <v>90</v>
      </c>
      <c r="AV274" s="13" t="s">
        <v>90</v>
      </c>
      <c r="AW274" s="13" t="s">
        <v>36</v>
      </c>
      <c r="AX274" s="13" t="s">
        <v>80</v>
      </c>
      <c r="AY274" s="247" t="s">
        <v>125</v>
      </c>
    </row>
    <row r="275" s="13" customFormat="1">
      <c r="A275" s="13"/>
      <c r="B275" s="237"/>
      <c r="C275" s="238"/>
      <c r="D275" s="232" t="s">
        <v>136</v>
      </c>
      <c r="E275" s="239" t="s">
        <v>1</v>
      </c>
      <c r="F275" s="240" t="s">
        <v>397</v>
      </c>
      <c r="G275" s="238"/>
      <c r="H275" s="241">
        <v>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136</v>
      </c>
      <c r="AU275" s="247" t="s">
        <v>90</v>
      </c>
      <c r="AV275" s="13" t="s">
        <v>90</v>
      </c>
      <c r="AW275" s="13" t="s">
        <v>36</v>
      </c>
      <c r="AX275" s="13" t="s">
        <v>80</v>
      </c>
      <c r="AY275" s="247" t="s">
        <v>125</v>
      </c>
    </row>
    <row r="276" s="13" customFormat="1">
      <c r="A276" s="13"/>
      <c r="B276" s="237"/>
      <c r="C276" s="238"/>
      <c r="D276" s="232" t="s">
        <v>136</v>
      </c>
      <c r="E276" s="239" t="s">
        <v>1</v>
      </c>
      <c r="F276" s="240" t="s">
        <v>398</v>
      </c>
      <c r="G276" s="238"/>
      <c r="H276" s="241">
        <v>3.6200000000000001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136</v>
      </c>
      <c r="AU276" s="247" t="s">
        <v>90</v>
      </c>
      <c r="AV276" s="13" t="s">
        <v>90</v>
      </c>
      <c r="AW276" s="13" t="s">
        <v>36</v>
      </c>
      <c r="AX276" s="13" t="s">
        <v>80</v>
      </c>
      <c r="AY276" s="247" t="s">
        <v>125</v>
      </c>
    </row>
    <row r="277" s="14" customFormat="1">
      <c r="A277" s="14"/>
      <c r="B277" s="249"/>
      <c r="C277" s="250"/>
      <c r="D277" s="232" t="s">
        <v>136</v>
      </c>
      <c r="E277" s="251" t="s">
        <v>1</v>
      </c>
      <c r="F277" s="252" t="s">
        <v>161</v>
      </c>
      <c r="G277" s="250"/>
      <c r="H277" s="253">
        <v>10.119999999999999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136</v>
      </c>
      <c r="AU277" s="259" t="s">
        <v>90</v>
      </c>
      <c r="AV277" s="14" t="s">
        <v>132</v>
      </c>
      <c r="AW277" s="14" t="s">
        <v>36</v>
      </c>
      <c r="AX277" s="14" t="s">
        <v>88</v>
      </c>
      <c r="AY277" s="259" t="s">
        <v>125</v>
      </c>
    </row>
    <row r="278" s="12" customFormat="1" ht="22.8" customHeight="1">
      <c r="A278" s="12"/>
      <c r="B278" s="203"/>
      <c r="C278" s="204"/>
      <c r="D278" s="205" t="s">
        <v>79</v>
      </c>
      <c r="E278" s="217" t="s">
        <v>162</v>
      </c>
      <c r="F278" s="217" t="s">
        <v>399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SUM(P279:P295)</f>
        <v>0</v>
      </c>
      <c r="Q278" s="211"/>
      <c r="R278" s="212">
        <f>SUM(R279:R295)</f>
        <v>0.93701108</v>
      </c>
      <c r="S278" s="211"/>
      <c r="T278" s="213">
        <f>SUM(T279:T295)</f>
        <v>0.5956300000000001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88</v>
      </c>
      <c r="AT278" s="215" t="s">
        <v>79</v>
      </c>
      <c r="AU278" s="215" t="s">
        <v>88</v>
      </c>
      <c r="AY278" s="214" t="s">
        <v>125</v>
      </c>
      <c r="BK278" s="216">
        <f>SUM(BK279:BK295)</f>
        <v>0</v>
      </c>
    </row>
    <row r="279" s="2" customFormat="1" ht="24.15" customHeight="1">
      <c r="A279" s="39"/>
      <c r="B279" s="40"/>
      <c r="C279" s="219" t="s">
        <v>400</v>
      </c>
      <c r="D279" s="219" t="s">
        <v>127</v>
      </c>
      <c r="E279" s="220" t="s">
        <v>401</v>
      </c>
      <c r="F279" s="221" t="s">
        <v>402</v>
      </c>
      <c r="G279" s="222" t="s">
        <v>130</v>
      </c>
      <c r="H279" s="223">
        <v>27.138000000000002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45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132</v>
      </c>
      <c r="AT279" s="230" t="s">
        <v>127</v>
      </c>
      <c r="AU279" s="230" t="s">
        <v>90</v>
      </c>
      <c r="AY279" s="18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88</v>
      </c>
      <c r="BK279" s="231">
        <f>ROUND(I279*H279,2)</f>
        <v>0</v>
      </c>
      <c r="BL279" s="18" t="s">
        <v>132</v>
      </c>
      <c r="BM279" s="230" t="s">
        <v>403</v>
      </c>
    </row>
    <row r="280" s="2" customFormat="1">
      <c r="A280" s="39"/>
      <c r="B280" s="40"/>
      <c r="C280" s="41"/>
      <c r="D280" s="232" t="s">
        <v>134</v>
      </c>
      <c r="E280" s="41"/>
      <c r="F280" s="233" t="s">
        <v>402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90</v>
      </c>
    </row>
    <row r="281" s="16" customFormat="1">
      <c r="A281" s="16"/>
      <c r="B281" s="285"/>
      <c r="C281" s="286"/>
      <c r="D281" s="232" t="s">
        <v>136</v>
      </c>
      <c r="E281" s="287" t="s">
        <v>1</v>
      </c>
      <c r="F281" s="288" t="s">
        <v>404</v>
      </c>
      <c r="G281" s="286"/>
      <c r="H281" s="287" t="s">
        <v>1</v>
      </c>
      <c r="I281" s="289"/>
      <c r="J281" s="286"/>
      <c r="K281" s="286"/>
      <c r="L281" s="290"/>
      <c r="M281" s="291"/>
      <c r="N281" s="292"/>
      <c r="O281" s="292"/>
      <c r="P281" s="292"/>
      <c r="Q281" s="292"/>
      <c r="R281" s="292"/>
      <c r="S281" s="292"/>
      <c r="T281" s="293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94" t="s">
        <v>136</v>
      </c>
      <c r="AU281" s="294" t="s">
        <v>90</v>
      </c>
      <c r="AV281" s="16" t="s">
        <v>88</v>
      </c>
      <c r="AW281" s="16" t="s">
        <v>36</v>
      </c>
      <c r="AX281" s="16" t="s">
        <v>80</v>
      </c>
      <c r="AY281" s="294" t="s">
        <v>125</v>
      </c>
    </row>
    <row r="282" s="13" customFormat="1">
      <c r="A282" s="13"/>
      <c r="B282" s="237"/>
      <c r="C282" s="238"/>
      <c r="D282" s="232" t="s">
        <v>136</v>
      </c>
      <c r="E282" s="239" t="s">
        <v>1</v>
      </c>
      <c r="F282" s="240" t="s">
        <v>396</v>
      </c>
      <c r="G282" s="238"/>
      <c r="H282" s="241">
        <v>5.5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136</v>
      </c>
      <c r="AU282" s="247" t="s">
        <v>90</v>
      </c>
      <c r="AV282" s="13" t="s">
        <v>90</v>
      </c>
      <c r="AW282" s="13" t="s">
        <v>36</v>
      </c>
      <c r="AX282" s="13" t="s">
        <v>80</v>
      </c>
      <c r="AY282" s="247" t="s">
        <v>125</v>
      </c>
    </row>
    <row r="283" s="13" customFormat="1">
      <c r="A283" s="13"/>
      <c r="B283" s="237"/>
      <c r="C283" s="238"/>
      <c r="D283" s="232" t="s">
        <v>136</v>
      </c>
      <c r="E283" s="239" t="s">
        <v>1</v>
      </c>
      <c r="F283" s="240" t="s">
        <v>397</v>
      </c>
      <c r="G283" s="238"/>
      <c r="H283" s="241">
        <v>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136</v>
      </c>
      <c r="AU283" s="247" t="s">
        <v>90</v>
      </c>
      <c r="AV283" s="13" t="s">
        <v>90</v>
      </c>
      <c r="AW283" s="13" t="s">
        <v>36</v>
      </c>
      <c r="AX283" s="13" t="s">
        <v>80</v>
      </c>
      <c r="AY283" s="247" t="s">
        <v>125</v>
      </c>
    </row>
    <row r="284" s="13" customFormat="1">
      <c r="A284" s="13"/>
      <c r="B284" s="237"/>
      <c r="C284" s="238"/>
      <c r="D284" s="232" t="s">
        <v>136</v>
      </c>
      <c r="E284" s="239" t="s">
        <v>1</v>
      </c>
      <c r="F284" s="240" t="s">
        <v>398</v>
      </c>
      <c r="G284" s="238"/>
      <c r="H284" s="241">
        <v>3.6200000000000001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136</v>
      </c>
      <c r="AU284" s="247" t="s">
        <v>90</v>
      </c>
      <c r="AV284" s="13" t="s">
        <v>90</v>
      </c>
      <c r="AW284" s="13" t="s">
        <v>36</v>
      </c>
      <c r="AX284" s="13" t="s">
        <v>80</v>
      </c>
      <c r="AY284" s="247" t="s">
        <v>125</v>
      </c>
    </row>
    <row r="285" s="13" customFormat="1">
      <c r="A285" s="13"/>
      <c r="B285" s="237"/>
      <c r="C285" s="238"/>
      <c r="D285" s="232" t="s">
        <v>136</v>
      </c>
      <c r="E285" s="239" t="s">
        <v>1</v>
      </c>
      <c r="F285" s="240" t="s">
        <v>405</v>
      </c>
      <c r="G285" s="238"/>
      <c r="H285" s="241">
        <v>17.018000000000001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136</v>
      </c>
      <c r="AU285" s="247" t="s">
        <v>90</v>
      </c>
      <c r="AV285" s="13" t="s">
        <v>90</v>
      </c>
      <c r="AW285" s="13" t="s">
        <v>36</v>
      </c>
      <c r="AX285" s="13" t="s">
        <v>80</v>
      </c>
      <c r="AY285" s="247" t="s">
        <v>125</v>
      </c>
    </row>
    <row r="286" s="14" customFormat="1">
      <c r="A286" s="14"/>
      <c r="B286" s="249"/>
      <c r="C286" s="250"/>
      <c r="D286" s="232" t="s">
        <v>136</v>
      </c>
      <c r="E286" s="251" t="s">
        <v>1</v>
      </c>
      <c r="F286" s="252" t="s">
        <v>161</v>
      </c>
      <c r="G286" s="250"/>
      <c r="H286" s="253">
        <v>27.138000000000002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136</v>
      </c>
      <c r="AU286" s="259" t="s">
        <v>90</v>
      </c>
      <c r="AV286" s="14" t="s">
        <v>132</v>
      </c>
      <c r="AW286" s="14" t="s">
        <v>36</v>
      </c>
      <c r="AX286" s="14" t="s">
        <v>88</v>
      </c>
      <c r="AY286" s="259" t="s">
        <v>125</v>
      </c>
    </row>
    <row r="287" s="2" customFormat="1" ht="24.15" customHeight="1">
      <c r="A287" s="39"/>
      <c r="B287" s="40"/>
      <c r="C287" s="219" t="s">
        <v>406</v>
      </c>
      <c r="D287" s="219" t="s">
        <v>127</v>
      </c>
      <c r="E287" s="220" t="s">
        <v>407</v>
      </c>
      <c r="F287" s="221" t="s">
        <v>408</v>
      </c>
      <c r="G287" s="222" t="s">
        <v>130</v>
      </c>
      <c r="H287" s="223">
        <v>17.018000000000001</v>
      </c>
      <c r="I287" s="224"/>
      <c r="J287" s="225">
        <f>ROUND(I287*H287,2)</f>
        <v>0</v>
      </c>
      <c r="K287" s="221" t="s">
        <v>131</v>
      </c>
      <c r="L287" s="45"/>
      <c r="M287" s="226" t="s">
        <v>1</v>
      </c>
      <c r="N287" s="227" t="s">
        <v>45</v>
      </c>
      <c r="O287" s="92"/>
      <c r="P287" s="228">
        <f>O287*H287</f>
        <v>0</v>
      </c>
      <c r="Q287" s="228">
        <v>0.055059999999999998</v>
      </c>
      <c r="R287" s="228">
        <f>Q287*H287</f>
        <v>0.93701108</v>
      </c>
      <c r="S287" s="228">
        <v>0.035000000000000003</v>
      </c>
      <c r="T287" s="229">
        <f>S287*H287</f>
        <v>0.5956300000000001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132</v>
      </c>
      <c r="AT287" s="230" t="s">
        <v>127</v>
      </c>
      <c r="AU287" s="230" t="s">
        <v>90</v>
      </c>
      <c r="AY287" s="18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88</v>
      </c>
      <c r="BK287" s="231">
        <f>ROUND(I287*H287,2)</f>
        <v>0</v>
      </c>
      <c r="BL287" s="18" t="s">
        <v>132</v>
      </c>
      <c r="BM287" s="230" t="s">
        <v>409</v>
      </c>
    </row>
    <row r="288" s="2" customFormat="1">
      <c r="A288" s="39"/>
      <c r="B288" s="40"/>
      <c r="C288" s="41"/>
      <c r="D288" s="232" t="s">
        <v>134</v>
      </c>
      <c r="E288" s="41"/>
      <c r="F288" s="233" t="s">
        <v>410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90</v>
      </c>
    </row>
    <row r="289" s="16" customFormat="1">
      <c r="A289" s="16"/>
      <c r="B289" s="285"/>
      <c r="C289" s="286"/>
      <c r="D289" s="232" t="s">
        <v>136</v>
      </c>
      <c r="E289" s="287" t="s">
        <v>1</v>
      </c>
      <c r="F289" s="288" t="s">
        <v>404</v>
      </c>
      <c r="G289" s="286"/>
      <c r="H289" s="287" t="s">
        <v>1</v>
      </c>
      <c r="I289" s="289"/>
      <c r="J289" s="286"/>
      <c r="K289" s="286"/>
      <c r="L289" s="290"/>
      <c r="M289" s="291"/>
      <c r="N289" s="292"/>
      <c r="O289" s="292"/>
      <c r="P289" s="292"/>
      <c r="Q289" s="292"/>
      <c r="R289" s="292"/>
      <c r="S289" s="292"/>
      <c r="T289" s="293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94" t="s">
        <v>136</v>
      </c>
      <c r="AU289" s="294" t="s">
        <v>90</v>
      </c>
      <c r="AV289" s="16" t="s">
        <v>88</v>
      </c>
      <c r="AW289" s="16" t="s">
        <v>36</v>
      </c>
      <c r="AX289" s="16" t="s">
        <v>80</v>
      </c>
      <c r="AY289" s="294" t="s">
        <v>125</v>
      </c>
    </row>
    <row r="290" s="13" customFormat="1">
      <c r="A290" s="13"/>
      <c r="B290" s="237"/>
      <c r="C290" s="238"/>
      <c r="D290" s="232" t="s">
        <v>136</v>
      </c>
      <c r="E290" s="239" t="s">
        <v>1</v>
      </c>
      <c r="F290" s="240" t="s">
        <v>411</v>
      </c>
      <c r="G290" s="238"/>
      <c r="H290" s="241">
        <v>21.149999999999999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136</v>
      </c>
      <c r="AU290" s="247" t="s">
        <v>90</v>
      </c>
      <c r="AV290" s="13" t="s">
        <v>90</v>
      </c>
      <c r="AW290" s="13" t="s">
        <v>36</v>
      </c>
      <c r="AX290" s="13" t="s">
        <v>80</v>
      </c>
      <c r="AY290" s="247" t="s">
        <v>125</v>
      </c>
    </row>
    <row r="291" s="13" customFormat="1">
      <c r="A291" s="13"/>
      <c r="B291" s="237"/>
      <c r="C291" s="238"/>
      <c r="D291" s="232" t="s">
        <v>136</v>
      </c>
      <c r="E291" s="239" t="s">
        <v>1</v>
      </c>
      <c r="F291" s="240" t="s">
        <v>412</v>
      </c>
      <c r="G291" s="238"/>
      <c r="H291" s="241">
        <v>28.449999999999999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136</v>
      </c>
      <c r="AU291" s="247" t="s">
        <v>90</v>
      </c>
      <c r="AV291" s="13" t="s">
        <v>90</v>
      </c>
      <c r="AW291" s="13" t="s">
        <v>36</v>
      </c>
      <c r="AX291" s="13" t="s">
        <v>80</v>
      </c>
      <c r="AY291" s="247" t="s">
        <v>125</v>
      </c>
    </row>
    <row r="292" s="13" customFormat="1">
      <c r="A292" s="13"/>
      <c r="B292" s="237"/>
      <c r="C292" s="238"/>
      <c r="D292" s="232" t="s">
        <v>136</v>
      </c>
      <c r="E292" s="239" t="s">
        <v>1</v>
      </c>
      <c r="F292" s="240" t="s">
        <v>413</v>
      </c>
      <c r="G292" s="238"/>
      <c r="H292" s="241">
        <v>14.539999999999999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136</v>
      </c>
      <c r="AU292" s="247" t="s">
        <v>90</v>
      </c>
      <c r="AV292" s="13" t="s">
        <v>90</v>
      </c>
      <c r="AW292" s="13" t="s">
        <v>36</v>
      </c>
      <c r="AX292" s="13" t="s">
        <v>80</v>
      </c>
      <c r="AY292" s="247" t="s">
        <v>125</v>
      </c>
    </row>
    <row r="293" s="13" customFormat="1">
      <c r="A293" s="13"/>
      <c r="B293" s="237"/>
      <c r="C293" s="238"/>
      <c r="D293" s="232" t="s">
        <v>136</v>
      </c>
      <c r="E293" s="239" t="s">
        <v>1</v>
      </c>
      <c r="F293" s="240" t="s">
        <v>414</v>
      </c>
      <c r="G293" s="238"/>
      <c r="H293" s="241">
        <v>20.949999999999999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136</v>
      </c>
      <c r="AU293" s="247" t="s">
        <v>90</v>
      </c>
      <c r="AV293" s="13" t="s">
        <v>90</v>
      </c>
      <c r="AW293" s="13" t="s">
        <v>36</v>
      </c>
      <c r="AX293" s="13" t="s">
        <v>80</v>
      </c>
      <c r="AY293" s="247" t="s">
        <v>125</v>
      </c>
    </row>
    <row r="294" s="15" customFormat="1">
      <c r="A294" s="15"/>
      <c r="B294" s="260"/>
      <c r="C294" s="261"/>
      <c r="D294" s="232" t="s">
        <v>136</v>
      </c>
      <c r="E294" s="262" t="s">
        <v>1</v>
      </c>
      <c r="F294" s="263" t="s">
        <v>174</v>
      </c>
      <c r="G294" s="261"/>
      <c r="H294" s="264">
        <v>85.090000000000003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0" t="s">
        <v>136</v>
      </c>
      <c r="AU294" s="270" t="s">
        <v>90</v>
      </c>
      <c r="AV294" s="15" t="s">
        <v>142</v>
      </c>
      <c r="AW294" s="15" t="s">
        <v>36</v>
      </c>
      <c r="AX294" s="15" t="s">
        <v>80</v>
      </c>
      <c r="AY294" s="270" t="s">
        <v>125</v>
      </c>
    </row>
    <row r="295" s="13" customFormat="1">
      <c r="A295" s="13"/>
      <c r="B295" s="237"/>
      <c r="C295" s="238"/>
      <c r="D295" s="232" t="s">
        <v>136</v>
      </c>
      <c r="E295" s="239" t="s">
        <v>1</v>
      </c>
      <c r="F295" s="240" t="s">
        <v>415</v>
      </c>
      <c r="G295" s="238"/>
      <c r="H295" s="241">
        <v>17.018000000000001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136</v>
      </c>
      <c r="AU295" s="247" t="s">
        <v>90</v>
      </c>
      <c r="AV295" s="13" t="s">
        <v>90</v>
      </c>
      <c r="AW295" s="13" t="s">
        <v>36</v>
      </c>
      <c r="AX295" s="13" t="s">
        <v>88</v>
      </c>
      <c r="AY295" s="247" t="s">
        <v>125</v>
      </c>
    </row>
    <row r="296" s="12" customFormat="1" ht="22.8" customHeight="1">
      <c r="A296" s="12"/>
      <c r="B296" s="203"/>
      <c r="C296" s="204"/>
      <c r="D296" s="205" t="s">
        <v>79</v>
      </c>
      <c r="E296" s="217" t="s">
        <v>182</v>
      </c>
      <c r="F296" s="217" t="s">
        <v>231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SUM(P297:P322)</f>
        <v>0</v>
      </c>
      <c r="Q296" s="211"/>
      <c r="R296" s="212">
        <f>SUM(R297:R322)</f>
        <v>0</v>
      </c>
      <c r="S296" s="211"/>
      <c r="T296" s="213">
        <f>SUM(T297:T322)</f>
        <v>769.8610000000001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88</v>
      </c>
      <c r="AT296" s="215" t="s">
        <v>79</v>
      </c>
      <c r="AU296" s="215" t="s">
        <v>88</v>
      </c>
      <c r="AY296" s="214" t="s">
        <v>125</v>
      </c>
      <c r="BK296" s="216">
        <f>SUM(BK297:BK322)</f>
        <v>0</v>
      </c>
    </row>
    <row r="297" s="2" customFormat="1" ht="24.15" customHeight="1">
      <c r="A297" s="39"/>
      <c r="B297" s="40"/>
      <c r="C297" s="219" t="s">
        <v>416</v>
      </c>
      <c r="D297" s="219" t="s">
        <v>127</v>
      </c>
      <c r="E297" s="220" t="s">
        <v>417</v>
      </c>
      <c r="F297" s="221" t="s">
        <v>418</v>
      </c>
      <c r="G297" s="222" t="s">
        <v>130</v>
      </c>
      <c r="H297" s="223">
        <v>85.090000000000003</v>
      </c>
      <c r="I297" s="224"/>
      <c r="J297" s="225">
        <f>ROUND(I297*H297,2)</f>
        <v>0</v>
      </c>
      <c r="K297" s="221" t="s">
        <v>131</v>
      </c>
      <c r="L297" s="45"/>
      <c r="M297" s="226" t="s">
        <v>1</v>
      </c>
      <c r="N297" s="227" t="s">
        <v>45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132</v>
      </c>
      <c r="AT297" s="230" t="s">
        <v>127</v>
      </c>
      <c r="AU297" s="230" t="s">
        <v>90</v>
      </c>
      <c r="AY297" s="18" t="s">
        <v>125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88</v>
      </c>
      <c r="BK297" s="231">
        <f>ROUND(I297*H297,2)</f>
        <v>0</v>
      </c>
      <c r="BL297" s="18" t="s">
        <v>132</v>
      </c>
      <c r="BM297" s="230" t="s">
        <v>419</v>
      </c>
    </row>
    <row r="298" s="2" customFormat="1">
      <c r="A298" s="39"/>
      <c r="B298" s="40"/>
      <c r="C298" s="41"/>
      <c r="D298" s="232" t="s">
        <v>134</v>
      </c>
      <c r="E298" s="41"/>
      <c r="F298" s="233" t="s">
        <v>420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134</v>
      </c>
      <c r="AU298" s="18" t="s">
        <v>90</v>
      </c>
    </row>
    <row r="299" s="16" customFormat="1">
      <c r="A299" s="16"/>
      <c r="B299" s="285"/>
      <c r="C299" s="286"/>
      <c r="D299" s="232" t="s">
        <v>136</v>
      </c>
      <c r="E299" s="287" t="s">
        <v>1</v>
      </c>
      <c r="F299" s="288" t="s">
        <v>421</v>
      </c>
      <c r="G299" s="286"/>
      <c r="H299" s="287" t="s">
        <v>1</v>
      </c>
      <c r="I299" s="289"/>
      <c r="J299" s="286"/>
      <c r="K299" s="286"/>
      <c r="L299" s="290"/>
      <c r="M299" s="291"/>
      <c r="N299" s="292"/>
      <c r="O299" s="292"/>
      <c r="P299" s="292"/>
      <c r="Q299" s="292"/>
      <c r="R299" s="292"/>
      <c r="S299" s="292"/>
      <c r="T299" s="293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94" t="s">
        <v>136</v>
      </c>
      <c r="AU299" s="294" t="s">
        <v>90</v>
      </c>
      <c r="AV299" s="16" t="s">
        <v>88</v>
      </c>
      <c r="AW299" s="16" t="s">
        <v>36</v>
      </c>
      <c r="AX299" s="16" t="s">
        <v>80</v>
      </c>
      <c r="AY299" s="294" t="s">
        <v>125</v>
      </c>
    </row>
    <row r="300" s="13" customFormat="1">
      <c r="A300" s="13"/>
      <c r="B300" s="237"/>
      <c r="C300" s="238"/>
      <c r="D300" s="232" t="s">
        <v>136</v>
      </c>
      <c r="E300" s="239" t="s">
        <v>1</v>
      </c>
      <c r="F300" s="240" t="s">
        <v>411</v>
      </c>
      <c r="G300" s="238"/>
      <c r="H300" s="241">
        <v>21.149999999999999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136</v>
      </c>
      <c r="AU300" s="247" t="s">
        <v>90</v>
      </c>
      <c r="AV300" s="13" t="s">
        <v>90</v>
      </c>
      <c r="AW300" s="13" t="s">
        <v>36</v>
      </c>
      <c r="AX300" s="13" t="s">
        <v>80</v>
      </c>
      <c r="AY300" s="247" t="s">
        <v>125</v>
      </c>
    </row>
    <row r="301" s="13" customFormat="1">
      <c r="A301" s="13"/>
      <c r="B301" s="237"/>
      <c r="C301" s="238"/>
      <c r="D301" s="232" t="s">
        <v>136</v>
      </c>
      <c r="E301" s="239" t="s">
        <v>1</v>
      </c>
      <c r="F301" s="240" t="s">
        <v>412</v>
      </c>
      <c r="G301" s="238"/>
      <c r="H301" s="241">
        <v>28.449999999999999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136</v>
      </c>
      <c r="AU301" s="247" t="s">
        <v>90</v>
      </c>
      <c r="AV301" s="13" t="s">
        <v>90</v>
      </c>
      <c r="AW301" s="13" t="s">
        <v>36</v>
      </c>
      <c r="AX301" s="13" t="s">
        <v>80</v>
      </c>
      <c r="AY301" s="247" t="s">
        <v>125</v>
      </c>
    </row>
    <row r="302" s="13" customFormat="1">
      <c r="A302" s="13"/>
      <c r="B302" s="237"/>
      <c r="C302" s="238"/>
      <c r="D302" s="232" t="s">
        <v>136</v>
      </c>
      <c r="E302" s="239" t="s">
        <v>1</v>
      </c>
      <c r="F302" s="240" t="s">
        <v>413</v>
      </c>
      <c r="G302" s="238"/>
      <c r="H302" s="241">
        <v>14.539999999999999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136</v>
      </c>
      <c r="AU302" s="247" t="s">
        <v>90</v>
      </c>
      <c r="AV302" s="13" t="s">
        <v>90</v>
      </c>
      <c r="AW302" s="13" t="s">
        <v>36</v>
      </c>
      <c r="AX302" s="13" t="s">
        <v>80</v>
      </c>
      <c r="AY302" s="247" t="s">
        <v>125</v>
      </c>
    </row>
    <row r="303" s="13" customFormat="1">
      <c r="A303" s="13"/>
      <c r="B303" s="237"/>
      <c r="C303" s="238"/>
      <c r="D303" s="232" t="s">
        <v>136</v>
      </c>
      <c r="E303" s="239" t="s">
        <v>1</v>
      </c>
      <c r="F303" s="240" t="s">
        <v>414</v>
      </c>
      <c r="G303" s="238"/>
      <c r="H303" s="241">
        <v>20.949999999999999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136</v>
      </c>
      <c r="AU303" s="247" t="s">
        <v>90</v>
      </c>
      <c r="AV303" s="13" t="s">
        <v>90</v>
      </c>
      <c r="AW303" s="13" t="s">
        <v>36</v>
      </c>
      <c r="AX303" s="13" t="s">
        <v>80</v>
      </c>
      <c r="AY303" s="247" t="s">
        <v>125</v>
      </c>
    </row>
    <row r="304" s="14" customFormat="1">
      <c r="A304" s="14"/>
      <c r="B304" s="249"/>
      <c r="C304" s="250"/>
      <c r="D304" s="232" t="s">
        <v>136</v>
      </c>
      <c r="E304" s="251" t="s">
        <v>1</v>
      </c>
      <c r="F304" s="252" t="s">
        <v>161</v>
      </c>
      <c r="G304" s="250"/>
      <c r="H304" s="253">
        <v>85.090000000000003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136</v>
      </c>
      <c r="AU304" s="259" t="s">
        <v>90</v>
      </c>
      <c r="AV304" s="14" t="s">
        <v>132</v>
      </c>
      <c r="AW304" s="14" t="s">
        <v>36</v>
      </c>
      <c r="AX304" s="14" t="s">
        <v>88</v>
      </c>
      <c r="AY304" s="259" t="s">
        <v>125</v>
      </c>
    </row>
    <row r="305" s="2" customFormat="1" ht="24.15" customHeight="1">
      <c r="A305" s="39"/>
      <c r="B305" s="40"/>
      <c r="C305" s="219" t="s">
        <v>422</v>
      </c>
      <c r="D305" s="219" t="s">
        <v>127</v>
      </c>
      <c r="E305" s="220" t="s">
        <v>423</v>
      </c>
      <c r="F305" s="221" t="s">
        <v>424</v>
      </c>
      <c r="G305" s="222" t="s">
        <v>151</v>
      </c>
      <c r="H305" s="223">
        <v>2.48</v>
      </c>
      <c r="I305" s="224"/>
      <c r="J305" s="225">
        <f>ROUND(I305*H305,2)</f>
        <v>0</v>
      </c>
      <c r="K305" s="221" t="s">
        <v>131</v>
      </c>
      <c r="L305" s="45"/>
      <c r="M305" s="226" t="s">
        <v>1</v>
      </c>
      <c r="N305" s="227" t="s">
        <v>45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2.8999999999999999</v>
      </c>
      <c r="T305" s="229">
        <f>S305*H305</f>
        <v>7.1920000000000002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132</v>
      </c>
      <c r="AT305" s="230" t="s">
        <v>127</v>
      </c>
      <c r="AU305" s="230" t="s">
        <v>90</v>
      </c>
      <c r="AY305" s="18" t="s">
        <v>125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88</v>
      </c>
      <c r="BK305" s="231">
        <f>ROUND(I305*H305,2)</f>
        <v>0</v>
      </c>
      <c r="BL305" s="18" t="s">
        <v>132</v>
      </c>
      <c r="BM305" s="230" t="s">
        <v>425</v>
      </c>
    </row>
    <row r="306" s="2" customFormat="1">
      <c r="A306" s="39"/>
      <c r="B306" s="40"/>
      <c r="C306" s="41"/>
      <c r="D306" s="232" t="s">
        <v>134</v>
      </c>
      <c r="E306" s="41"/>
      <c r="F306" s="233" t="s">
        <v>426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90</v>
      </c>
    </row>
    <row r="307" s="13" customFormat="1">
      <c r="A307" s="13"/>
      <c r="B307" s="237"/>
      <c r="C307" s="238"/>
      <c r="D307" s="232" t="s">
        <v>136</v>
      </c>
      <c r="E307" s="239" t="s">
        <v>1</v>
      </c>
      <c r="F307" s="240" t="s">
        <v>297</v>
      </c>
      <c r="G307" s="238"/>
      <c r="H307" s="241">
        <v>1.72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136</v>
      </c>
      <c r="AU307" s="247" t="s">
        <v>90</v>
      </c>
      <c r="AV307" s="13" t="s">
        <v>90</v>
      </c>
      <c r="AW307" s="13" t="s">
        <v>36</v>
      </c>
      <c r="AX307" s="13" t="s">
        <v>80</v>
      </c>
      <c r="AY307" s="247" t="s">
        <v>125</v>
      </c>
    </row>
    <row r="308" s="13" customFormat="1">
      <c r="A308" s="13"/>
      <c r="B308" s="237"/>
      <c r="C308" s="238"/>
      <c r="D308" s="232" t="s">
        <v>136</v>
      </c>
      <c r="E308" s="239" t="s">
        <v>1</v>
      </c>
      <c r="F308" s="240" t="s">
        <v>298</v>
      </c>
      <c r="G308" s="238"/>
      <c r="H308" s="241">
        <v>0.76000000000000001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136</v>
      </c>
      <c r="AU308" s="247" t="s">
        <v>90</v>
      </c>
      <c r="AV308" s="13" t="s">
        <v>90</v>
      </c>
      <c r="AW308" s="13" t="s">
        <v>36</v>
      </c>
      <c r="AX308" s="13" t="s">
        <v>80</v>
      </c>
      <c r="AY308" s="247" t="s">
        <v>125</v>
      </c>
    </row>
    <row r="309" s="14" customFormat="1">
      <c r="A309" s="14"/>
      <c r="B309" s="249"/>
      <c r="C309" s="250"/>
      <c r="D309" s="232" t="s">
        <v>136</v>
      </c>
      <c r="E309" s="251" t="s">
        <v>1</v>
      </c>
      <c r="F309" s="252" t="s">
        <v>161</v>
      </c>
      <c r="G309" s="250"/>
      <c r="H309" s="253">
        <v>2.48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136</v>
      </c>
      <c r="AU309" s="259" t="s">
        <v>90</v>
      </c>
      <c r="AV309" s="14" t="s">
        <v>132</v>
      </c>
      <c r="AW309" s="14" t="s">
        <v>36</v>
      </c>
      <c r="AX309" s="14" t="s">
        <v>88</v>
      </c>
      <c r="AY309" s="259" t="s">
        <v>125</v>
      </c>
    </row>
    <row r="310" s="2" customFormat="1" ht="24.15" customHeight="1">
      <c r="A310" s="39"/>
      <c r="B310" s="40"/>
      <c r="C310" s="219" t="s">
        <v>427</v>
      </c>
      <c r="D310" s="219" t="s">
        <v>127</v>
      </c>
      <c r="E310" s="220" t="s">
        <v>428</v>
      </c>
      <c r="F310" s="221" t="s">
        <v>429</v>
      </c>
      <c r="G310" s="222" t="s">
        <v>151</v>
      </c>
      <c r="H310" s="223">
        <v>282.47000000000003</v>
      </c>
      <c r="I310" s="224"/>
      <c r="J310" s="225">
        <f>ROUND(I310*H310,2)</f>
        <v>0</v>
      </c>
      <c r="K310" s="221" t="s">
        <v>131</v>
      </c>
      <c r="L310" s="45"/>
      <c r="M310" s="226" t="s">
        <v>1</v>
      </c>
      <c r="N310" s="227" t="s">
        <v>45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2.7000000000000002</v>
      </c>
      <c r="T310" s="229">
        <f>S310*H310</f>
        <v>762.6690000000001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132</v>
      </c>
      <c r="AT310" s="230" t="s">
        <v>127</v>
      </c>
      <c r="AU310" s="230" t="s">
        <v>90</v>
      </c>
      <c r="AY310" s="18" t="s">
        <v>125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88</v>
      </c>
      <c r="BK310" s="231">
        <f>ROUND(I310*H310,2)</f>
        <v>0</v>
      </c>
      <c r="BL310" s="18" t="s">
        <v>132</v>
      </c>
      <c r="BM310" s="230" t="s">
        <v>430</v>
      </c>
    </row>
    <row r="311" s="2" customFormat="1">
      <c r="A311" s="39"/>
      <c r="B311" s="40"/>
      <c r="C311" s="41"/>
      <c r="D311" s="232" t="s">
        <v>134</v>
      </c>
      <c r="E311" s="41"/>
      <c r="F311" s="233" t="s">
        <v>431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134</v>
      </c>
      <c r="AU311" s="18" t="s">
        <v>90</v>
      </c>
    </row>
    <row r="312" s="13" customFormat="1">
      <c r="A312" s="13"/>
      <c r="B312" s="237"/>
      <c r="C312" s="238"/>
      <c r="D312" s="232" t="s">
        <v>136</v>
      </c>
      <c r="E312" s="239" t="s">
        <v>1</v>
      </c>
      <c r="F312" s="240" t="s">
        <v>432</v>
      </c>
      <c r="G312" s="238"/>
      <c r="H312" s="241">
        <v>197.31999999999999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136</v>
      </c>
      <c r="AU312" s="247" t="s">
        <v>90</v>
      </c>
      <c r="AV312" s="13" t="s">
        <v>90</v>
      </c>
      <c r="AW312" s="13" t="s">
        <v>36</v>
      </c>
      <c r="AX312" s="13" t="s">
        <v>80</v>
      </c>
      <c r="AY312" s="247" t="s">
        <v>125</v>
      </c>
    </row>
    <row r="313" s="13" customFormat="1">
      <c r="A313" s="13"/>
      <c r="B313" s="237"/>
      <c r="C313" s="238"/>
      <c r="D313" s="232" t="s">
        <v>136</v>
      </c>
      <c r="E313" s="239" t="s">
        <v>1</v>
      </c>
      <c r="F313" s="240" t="s">
        <v>433</v>
      </c>
      <c r="G313" s="238"/>
      <c r="H313" s="241">
        <v>85.150000000000006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136</v>
      </c>
      <c r="AU313" s="247" t="s">
        <v>90</v>
      </c>
      <c r="AV313" s="13" t="s">
        <v>90</v>
      </c>
      <c r="AW313" s="13" t="s">
        <v>36</v>
      </c>
      <c r="AX313" s="13" t="s">
        <v>80</v>
      </c>
      <c r="AY313" s="247" t="s">
        <v>125</v>
      </c>
    </row>
    <row r="314" s="14" customFormat="1">
      <c r="A314" s="14"/>
      <c r="B314" s="249"/>
      <c r="C314" s="250"/>
      <c r="D314" s="232" t="s">
        <v>136</v>
      </c>
      <c r="E314" s="251" t="s">
        <v>1</v>
      </c>
      <c r="F314" s="252" t="s">
        <v>161</v>
      </c>
      <c r="G314" s="250"/>
      <c r="H314" s="253">
        <v>282.47000000000003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136</v>
      </c>
      <c r="AU314" s="259" t="s">
        <v>90</v>
      </c>
      <c r="AV314" s="14" t="s">
        <v>132</v>
      </c>
      <c r="AW314" s="14" t="s">
        <v>36</v>
      </c>
      <c r="AX314" s="14" t="s">
        <v>88</v>
      </c>
      <c r="AY314" s="259" t="s">
        <v>125</v>
      </c>
    </row>
    <row r="315" s="2" customFormat="1" ht="24.15" customHeight="1">
      <c r="A315" s="39"/>
      <c r="B315" s="40"/>
      <c r="C315" s="219" t="s">
        <v>434</v>
      </c>
      <c r="D315" s="219" t="s">
        <v>127</v>
      </c>
      <c r="E315" s="220" t="s">
        <v>435</v>
      </c>
      <c r="F315" s="221" t="s">
        <v>436</v>
      </c>
      <c r="G315" s="222" t="s">
        <v>130</v>
      </c>
      <c r="H315" s="223">
        <v>85.090000000000003</v>
      </c>
      <c r="I315" s="224"/>
      <c r="J315" s="225">
        <f>ROUND(I315*H315,2)</f>
        <v>0</v>
      </c>
      <c r="K315" s="221" t="s">
        <v>131</v>
      </c>
      <c r="L315" s="45"/>
      <c r="M315" s="226" t="s">
        <v>1</v>
      </c>
      <c r="N315" s="227" t="s">
        <v>45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132</v>
      </c>
      <c r="AT315" s="230" t="s">
        <v>127</v>
      </c>
      <c r="AU315" s="230" t="s">
        <v>90</v>
      </c>
      <c r="AY315" s="18" t="s">
        <v>125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88</v>
      </c>
      <c r="BK315" s="231">
        <f>ROUND(I315*H315,2)</f>
        <v>0</v>
      </c>
      <c r="BL315" s="18" t="s">
        <v>132</v>
      </c>
      <c r="BM315" s="230" t="s">
        <v>437</v>
      </c>
    </row>
    <row r="316" s="2" customFormat="1">
      <c r="A316" s="39"/>
      <c r="B316" s="40"/>
      <c r="C316" s="41"/>
      <c r="D316" s="232" t="s">
        <v>134</v>
      </c>
      <c r="E316" s="41"/>
      <c r="F316" s="233" t="s">
        <v>436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134</v>
      </c>
      <c r="AU316" s="18" t="s">
        <v>90</v>
      </c>
    </row>
    <row r="317" s="16" customFormat="1">
      <c r="A317" s="16"/>
      <c r="B317" s="285"/>
      <c r="C317" s="286"/>
      <c r="D317" s="232" t="s">
        <v>136</v>
      </c>
      <c r="E317" s="287" t="s">
        <v>1</v>
      </c>
      <c r="F317" s="288" t="s">
        <v>421</v>
      </c>
      <c r="G317" s="286"/>
      <c r="H317" s="287" t="s">
        <v>1</v>
      </c>
      <c r="I317" s="289"/>
      <c r="J317" s="286"/>
      <c r="K317" s="286"/>
      <c r="L317" s="290"/>
      <c r="M317" s="291"/>
      <c r="N317" s="292"/>
      <c r="O317" s="292"/>
      <c r="P317" s="292"/>
      <c r="Q317" s="292"/>
      <c r="R317" s="292"/>
      <c r="S317" s="292"/>
      <c r="T317" s="293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94" t="s">
        <v>136</v>
      </c>
      <c r="AU317" s="294" t="s">
        <v>90</v>
      </c>
      <c r="AV317" s="16" t="s">
        <v>88</v>
      </c>
      <c r="AW317" s="16" t="s">
        <v>36</v>
      </c>
      <c r="AX317" s="16" t="s">
        <v>80</v>
      </c>
      <c r="AY317" s="294" t="s">
        <v>125</v>
      </c>
    </row>
    <row r="318" s="13" customFormat="1">
      <c r="A318" s="13"/>
      <c r="B318" s="237"/>
      <c r="C318" s="238"/>
      <c r="D318" s="232" t="s">
        <v>136</v>
      </c>
      <c r="E318" s="239" t="s">
        <v>1</v>
      </c>
      <c r="F318" s="240" t="s">
        <v>411</v>
      </c>
      <c r="G318" s="238"/>
      <c r="H318" s="241">
        <v>21.149999999999999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136</v>
      </c>
      <c r="AU318" s="247" t="s">
        <v>90</v>
      </c>
      <c r="AV318" s="13" t="s">
        <v>90</v>
      </c>
      <c r="AW318" s="13" t="s">
        <v>36</v>
      </c>
      <c r="AX318" s="13" t="s">
        <v>80</v>
      </c>
      <c r="AY318" s="247" t="s">
        <v>125</v>
      </c>
    </row>
    <row r="319" s="13" customFormat="1">
      <c r="A319" s="13"/>
      <c r="B319" s="237"/>
      <c r="C319" s="238"/>
      <c r="D319" s="232" t="s">
        <v>136</v>
      </c>
      <c r="E319" s="239" t="s">
        <v>1</v>
      </c>
      <c r="F319" s="240" t="s">
        <v>412</v>
      </c>
      <c r="G319" s="238"/>
      <c r="H319" s="241">
        <v>28.449999999999999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136</v>
      </c>
      <c r="AU319" s="247" t="s">
        <v>90</v>
      </c>
      <c r="AV319" s="13" t="s">
        <v>90</v>
      </c>
      <c r="AW319" s="13" t="s">
        <v>36</v>
      </c>
      <c r="AX319" s="13" t="s">
        <v>80</v>
      </c>
      <c r="AY319" s="247" t="s">
        <v>125</v>
      </c>
    </row>
    <row r="320" s="13" customFormat="1">
      <c r="A320" s="13"/>
      <c r="B320" s="237"/>
      <c r="C320" s="238"/>
      <c r="D320" s="232" t="s">
        <v>136</v>
      </c>
      <c r="E320" s="239" t="s">
        <v>1</v>
      </c>
      <c r="F320" s="240" t="s">
        <v>413</v>
      </c>
      <c r="G320" s="238"/>
      <c r="H320" s="241">
        <v>14.539999999999999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136</v>
      </c>
      <c r="AU320" s="247" t="s">
        <v>90</v>
      </c>
      <c r="AV320" s="13" t="s">
        <v>90</v>
      </c>
      <c r="AW320" s="13" t="s">
        <v>36</v>
      </c>
      <c r="AX320" s="13" t="s">
        <v>80</v>
      </c>
      <c r="AY320" s="247" t="s">
        <v>125</v>
      </c>
    </row>
    <row r="321" s="13" customFormat="1">
      <c r="A321" s="13"/>
      <c r="B321" s="237"/>
      <c r="C321" s="238"/>
      <c r="D321" s="232" t="s">
        <v>136</v>
      </c>
      <c r="E321" s="239" t="s">
        <v>1</v>
      </c>
      <c r="F321" s="240" t="s">
        <v>414</v>
      </c>
      <c r="G321" s="238"/>
      <c r="H321" s="241">
        <v>20.949999999999999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136</v>
      </c>
      <c r="AU321" s="247" t="s">
        <v>90</v>
      </c>
      <c r="AV321" s="13" t="s">
        <v>90</v>
      </c>
      <c r="AW321" s="13" t="s">
        <v>36</v>
      </c>
      <c r="AX321" s="13" t="s">
        <v>80</v>
      </c>
      <c r="AY321" s="247" t="s">
        <v>125</v>
      </c>
    </row>
    <row r="322" s="14" customFormat="1">
      <c r="A322" s="14"/>
      <c r="B322" s="249"/>
      <c r="C322" s="250"/>
      <c r="D322" s="232" t="s">
        <v>136</v>
      </c>
      <c r="E322" s="251" t="s">
        <v>1</v>
      </c>
      <c r="F322" s="252" t="s">
        <v>161</v>
      </c>
      <c r="G322" s="250"/>
      <c r="H322" s="253">
        <v>85.090000000000003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136</v>
      </c>
      <c r="AU322" s="259" t="s">
        <v>90</v>
      </c>
      <c r="AV322" s="14" t="s">
        <v>132</v>
      </c>
      <c r="AW322" s="14" t="s">
        <v>36</v>
      </c>
      <c r="AX322" s="14" t="s">
        <v>88</v>
      </c>
      <c r="AY322" s="259" t="s">
        <v>125</v>
      </c>
    </row>
    <row r="323" s="12" customFormat="1" ht="22.8" customHeight="1">
      <c r="A323" s="12"/>
      <c r="B323" s="203"/>
      <c r="C323" s="204"/>
      <c r="D323" s="205" t="s">
        <v>79</v>
      </c>
      <c r="E323" s="217" t="s">
        <v>238</v>
      </c>
      <c r="F323" s="217" t="s">
        <v>239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SUM(P324:P325)</f>
        <v>0</v>
      </c>
      <c r="Q323" s="211"/>
      <c r="R323" s="212">
        <f>SUM(R324:R325)</f>
        <v>0</v>
      </c>
      <c r="S323" s="211"/>
      <c r="T323" s="213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88</v>
      </c>
      <c r="AT323" s="215" t="s">
        <v>79</v>
      </c>
      <c r="AU323" s="215" t="s">
        <v>88</v>
      </c>
      <c r="AY323" s="214" t="s">
        <v>125</v>
      </c>
      <c r="BK323" s="216">
        <f>SUM(BK324:BK325)</f>
        <v>0</v>
      </c>
    </row>
    <row r="324" s="2" customFormat="1" ht="16.5" customHeight="1">
      <c r="A324" s="39"/>
      <c r="B324" s="40"/>
      <c r="C324" s="219" t="s">
        <v>438</v>
      </c>
      <c r="D324" s="219" t="s">
        <v>127</v>
      </c>
      <c r="E324" s="220" t="s">
        <v>241</v>
      </c>
      <c r="F324" s="221" t="s">
        <v>242</v>
      </c>
      <c r="G324" s="222" t="s">
        <v>171</v>
      </c>
      <c r="H324" s="223">
        <v>916.42999999999995</v>
      </c>
      <c r="I324" s="224"/>
      <c r="J324" s="225">
        <f>ROUND(I324*H324,2)</f>
        <v>0</v>
      </c>
      <c r="K324" s="221" t="s">
        <v>131</v>
      </c>
      <c r="L324" s="45"/>
      <c r="M324" s="226" t="s">
        <v>1</v>
      </c>
      <c r="N324" s="227" t="s">
        <v>45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132</v>
      </c>
      <c r="AT324" s="230" t="s">
        <v>127</v>
      </c>
      <c r="AU324" s="230" t="s">
        <v>90</v>
      </c>
      <c r="AY324" s="18" t="s">
        <v>125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88</v>
      </c>
      <c r="BK324" s="231">
        <f>ROUND(I324*H324,2)</f>
        <v>0</v>
      </c>
      <c r="BL324" s="18" t="s">
        <v>132</v>
      </c>
      <c r="BM324" s="230" t="s">
        <v>439</v>
      </c>
    </row>
    <row r="325" s="2" customFormat="1">
      <c r="A325" s="39"/>
      <c r="B325" s="40"/>
      <c r="C325" s="41"/>
      <c r="D325" s="232" t="s">
        <v>134</v>
      </c>
      <c r="E325" s="41"/>
      <c r="F325" s="233" t="s">
        <v>244</v>
      </c>
      <c r="G325" s="41"/>
      <c r="H325" s="41"/>
      <c r="I325" s="234"/>
      <c r="J325" s="41"/>
      <c r="K325" s="41"/>
      <c r="L325" s="45"/>
      <c r="M325" s="281"/>
      <c r="N325" s="282"/>
      <c r="O325" s="283"/>
      <c r="P325" s="283"/>
      <c r="Q325" s="283"/>
      <c r="R325" s="283"/>
      <c r="S325" s="283"/>
      <c r="T325" s="28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134</v>
      </c>
      <c r="AU325" s="18" t="s">
        <v>90</v>
      </c>
    </row>
    <row r="326" s="2" customFormat="1" ht="6.96" customHeight="1">
      <c r="A326" s="39"/>
      <c r="B326" s="67"/>
      <c r="C326" s="68"/>
      <c r="D326" s="68"/>
      <c r="E326" s="68"/>
      <c r="F326" s="68"/>
      <c r="G326" s="68"/>
      <c r="H326" s="68"/>
      <c r="I326" s="68"/>
      <c r="J326" s="68"/>
      <c r="K326" s="68"/>
      <c r="L326" s="45"/>
      <c r="M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</row>
  </sheetData>
  <sheetProtection sheet="1" autoFilter="0" formatColumns="0" formatRows="0" objects="1" scenarios="1" spinCount="100000" saltValue="HBsGbdrFdytF3D2TKK/caTMg8rhB1FENy1kmdkAzX+85oIZfOq9uBrGcQsbR7MZ/h+F0iZSU4mTphImvAdzNdA==" hashValue="3q2QfCyyEs7MXfeEi5KQFQkATMHvFalF/PhPcQBmk9lJnK9SpuHeLraEwT8VKwp0bGYLBxbrtcXIspvLU6Sbkg==" algorithmName="SHA-512" password="CC35"/>
  <autoFilter ref="C123:K32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90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Mřenka, Palačov, ř. km 6,080–6,828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ROUND((SUM(BE119:BE155)),  2)</f>
        <v>0</v>
      </c>
      <c r="G33" s="39"/>
      <c r="H33" s="39"/>
      <c r="I33" s="156">
        <v>0.20999999999999999</v>
      </c>
      <c r="J33" s="155">
        <f>ROUND(((SUM(BE119:BE155))*I33),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ROUND((SUM(BF119:BF155)),  2)</f>
        <v>0</v>
      </c>
      <c r="G34" s="39"/>
      <c r="H34" s="39"/>
      <c r="I34" s="156">
        <v>0.12</v>
      </c>
      <c r="J34" s="155">
        <f>ROUND(((SUM(BF119:BF155))*I34),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ROUND((SUM(BG119:BG155)),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ROUND((SUM(BH119:BH155)),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ROUND((SUM(BI119:BI155)),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Mřenka, Palačov, ř. km 6,080–6,828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25 7042-3 -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Palačov</v>
      </c>
      <c r="G89" s="41"/>
      <c r="H89" s="41"/>
      <c r="I89" s="33" t="s">
        <v>22</v>
      </c>
      <c r="J89" s="80" t="str">
        <f>IF(J12="","",J12)</f>
        <v>15. 7. 2025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441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442</v>
      </c>
      <c r="E98" s="183"/>
      <c r="F98" s="183"/>
      <c r="G98" s="183"/>
      <c r="H98" s="183"/>
      <c r="I98" s="183"/>
      <c r="J98" s="184">
        <f>J128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6"/>
      <c r="C99" s="187"/>
      <c r="D99" s="188" t="s">
        <v>443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Mřenka, Palačov, ř. km 6,080–6,828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25 7042-3 - Vedlejší a ostatní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Palačov</v>
      </c>
      <c r="G113" s="41"/>
      <c r="H113" s="41"/>
      <c r="I113" s="33" t="s">
        <v>22</v>
      </c>
      <c r="J113" s="80" t="str">
        <f>IF(J12="","",J12)</f>
        <v>15. 7. 2025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Povodí Moravy, s.p.</v>
      </c>
      <c r="G115" s="41"/>
      <c r="H115" s="41"/>
      <c r="I115" s="33" t="s">
        <v>32</v>
      </c>
      <c r="J115" s="37" t="str">
        <f>E21</f>
        <v>GEOtest,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37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111</v>
      </c>
      <c r="D118" s="195" t="s">
        <v>65</v>
      </c>
      <c r="E118" s="195" t="s">
        <v>61</v>
      </c>
      <c r="F118" s="195" t="s">
        <v>62</v>
      </c>
      <c r="G118" s="195" t="s">
        <v>112</v>
      </c>
      <c r="H118" s="195" t="s">
        <v>113</v>
      </c>
      <c r="I118" s="195" t="s">
        <v>114</v>
      </c>
      <c r="J118" s="195" t="s">
        <v>102</v>
      </c>
      <c r="K118" s="196" t="s">
        <v>115</v>
      </c>
      <c r="L118" s="197"/>
      <c r="M118" s="101" t="s">
        <v>1</v>
      </c>
      <c r="N118" s="102" t="s">
        <v>44</v>
      </c>
      <c r="O118" s="102" t="s">
        <v>116</v>
      </c>
      <c r="P118" s="102" t="s">
        <v>117</v>
      </c>
      <c r="Q118" s="102" t="s">
        <v>118</v>
      </c>
      <c r="R118" s="102" t="s">
        <v>119</v>
      </c>
      <c r="S118" s="102" t="s">
        <v>120</v>
      </c>
      <c r="T118" s="103" t="s">
        <v>121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122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P120+P128</f>
        <v>0</v>
      </c>
      <c r="Q119" s="105"/>
      <c r="R119" s="200">
        <f>R120+R128</f>
        <v>0</v>
      </c>
      <c r="S119" s="105"/>
      <c r="T119" s="201">
        <f>T120+T128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79</v>
      </c>
      <c r="AU119" s="18" t="s">
        <v>104</v>
      </c>
      <c r="BK119" s="202">
        <f>BK120+BK128</f>
        <v>0</v>
      </c>
    </row>
    <row r="120" s="12" customFormat="1" ht="25.92" customHeight="1">
      <c r="A120" s="12"/>
      <c r="B120" s="203"/>
      <c r="C120" s="204"/>
      <c r="D120" s="205" t="s">
        <v>79</v>
      </c>
      <c r="E120" s="206" t="s">
        <v>444</v>
      </c>
      <c r="F120" s="206" t="s">
        <v>445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SUM(P121:P127)</f>
        <v>0</v>
      </c>
      <c r="Q120" s="211"/>
      <c r="R120" s="212">
        <f>SUM(R121:R127)</f>
        <v>0</v>
      </c>
      <c r="S120" s="211"/>
      <c r="T120" s="213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132</v>
      </c>
      <c r="AT120" s="215" t="s">
        <v>79</v>
      </c>
      <c r="AU120" s="215" t="s">
        <v>80</v>
      </c>
      <c r="AY120" s="214" t="s">
        <v>125</v>
      </c>
      <c r="BK120" s="216">
        <f>SUM(BK121:BK127)</f>
        <v>0</v>
      </c>
    </row>
    <row r="121" s="2" customFormat="1" ht="16.5" customHeight="1">
      <c r="A121" s="39"/>
      <c r="B121" s="40"/>
      <c r="C121" s="219" t="s">
        <v>88</v>
      </c>
      <c r="D121" s="219" t="s">
        <v>127</v>
      </c>
      <c r="E121" s="220" t="s">
        <v>446</v>
      </c>
      <c r="F121" s="221" t="s">
        <v>447</v>
      </c>
      <c r="G121" s="222" t="s">
        <v>145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45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448</v>
      </c>
      <c r="AT121" s="230" t="s">
        <v>127</v>
      </c>
      <c r="AU121" s="230" t="s">
        <v>88</v>
      </c>
      <c r="AY121" s="18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88</v>
      </c>
      <c r="BK121" s="231">
        <f>ROUND(I121*H121,2)</f>
        <v>0</v>
      </c>
      <c r="BL121" s="18" t="s">
        <v>448</v>
      </c>
      <c r="BM121" s="230" t="s">
        <v>449</v>
      </c>
    </row>
    <row r="122" s="2" customFormat="1">
      <c r="A122" s="39"/>
      <c r="B122" s="40"/>
      <c r="C122" s="41"/>
      <c r="D122" s="232" t="s">
        <v>134</v>
      </c>
      <c r="E122" s="41"/>
      <c r="F122" s="233" t="s">
        <v>447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134</v>
      </c>
      <c r="AU122" s="18" t="s">
        <v>88</v>
      </c>
    </row>
    <row r="123" s="2" customFormat="1">
      <c r="A123" s="39"/>
      <c r="B123" s="40"/>
      <c r="C123" s="41"/>
      <c r="D123" s="232" t="s">
        <v>147</v>
      </c>
      <c r="E123" s="41"/>
      <c r="F123" s="248" t="s">
        <v>450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88</v>
      </c>
    </row>
    <row r="124" s="2" customFormat="1" ht="55.5" customHeight="1">
      <c r="A124" s="39"/>
      <c r="B124" s="40"/>
      <c r="C124" s="219" t="s">
        <v>90</v>
      </c>
      <c r="D124" s="219" t="s">
        <v>127</v>
      </c>
      <c r="E124" s="220" t="s">
        <v>451</v>
      </c>
      <c r="F124" s="221" t="s">
        <v>452</v>
      </c>
      <c r="G124" s="222" t="s">
        <v>145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45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448</v>
      </c>
      <c r="AT124" s="230" t="s">
        <v>127</v>
      </c>
      <c r="AU124" s="230" t="s">
        <v>88</v>
      </c>
      <c r="AY124" s="18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88</v>
      </c>
      <c r="BK124" s="231">
        <f>ROUND(I124*H124,2)</f>
        <v>0</v>
      </c>
      <c r="BL124" s="18" t="s">
        <v>448</v>
      </c>
      <c r="BM124" s="230" t="s">
        <v>453</v>
      </c>
    </row>
    <row r="125" s="2" customFormat="1">
      <c r="A125" s="39"/>
      <c r="B125" s="40"/>
      <c r="C125" s="41"/>
      <c r="D125" s="232" t="s">
        <v>134</v>
      </c>
      <c r="E125" s="41"/>
      <c r="F125" s="233" t="s">
        <v>454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88</v>
      </c>
    </row>
    <row r="126" s="2" customFormat="1" ht="49.05" customHeight="1">
      <c r="A126" s="39"/>
      <c r="B126" s="40"/>
      <c r="C126" s="219" t="s">
        <v>142</v>
      </c>
      <c r="D126" s="219" t="s">
        <v>127</v>
      </c>
      <c r="E126" s="220" t="s">
        <v>455</v>
      </c>
      <c r="F126" s="221" t="s">
        <v>456</v>
      </c>
      <c r="G126" s="222" t="s">
        <v>145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448</v>
      </c>
      <c r="AT126" s="230" t="s">
        <v>127</v>
      </c>
      <c r="AU126" s="230" t="s">
        <v>88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88</v>
      </c>
      <c r="BK126" s="231">
        <f>ROUND(I126*H126,2)</f>
        <v>0</v>
      </c>
      <c r="BL126" s="18" t="s">
        <v>448</v>
      </c>
      <c r="BM126" s="230" t="s">
        <v>457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458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88</v>
      </c>
    </row>
    <row r="128" s="12" customFormat="1" ht="25.92" customHeight="1">
      <c r="A128" s="12"/>
      <c r="B128" s="203"/>
      <c r="C128" s="204"/>
      <c r="D128" s="205" t="s">
        <v>79</v>
      </c>
      <c r="E128" s="206" t="s">
        <v>459</v>
      </c>
      <c r="F128" s="206" t="s">
        <v>460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P129+SUM(P130:P153)</f>
        <v>0</v>
      </c>
      <c r="Q128" s="211"/>
      <c r="R128" s="212">
        <f>R129+SUM(R130:R153)</f>
        <v>0</v>
      </c>
      <c r="S128" s="211"/>
      <c r="T128" s="213">
        <f>T129+SUM(T130:T153)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155</v>
      </c>
      <c r="AT128" s="215" t="s">
        <v>79</v>
      </c>
      <c r="AU128" s="215" t="s">
        <v>80</v>
      </c>
      <c r="AY128" s="214" t="s">
        <v>125</v>
      </c>
      <c r="BK128" s="216">
        <f>BK129+SUM(BK130:BK153)</f>
        <v>0</v>
      </c>
    </row>
    <row r="129" s="2" customFormat="1" ht="49.05" customHeight="1">
      <c r="A129" s="39"/>
      <c r="B129" s="40"/>
      <c r="C129" s="219" t="s">
        <v>132</v>
      </c>
      <c r="D129" s="219" t="s">
        <v>127</v>
      </c>
      <c r="E129" s="220" t="s">
        <v>461</v>
      </c>
      <c r="F129" s="221" t="s">
        <v>462</v>
      </c>
      <c r="G129" s="222" t="s">
        <v>145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45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132</v>
      </c>
      <c r="AT129" s="230" t="s">
        <v>127</v>
      </c>
      <c r="AU129" s="230" t="s">
        <v>88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88</v>
      </c>
      <c r="BK129" s="231">
        <f>ROUND(I129*H129,2)</f>
        <v>0</v>
      </c>
      <c r="BL129" s="18" t="s">
        <v>132</v>
      </c>
      <c r="BM129" s="230" t="s">
        <v>463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462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88</v>
      </c>
    </row>
    <row r="131" s="2" customFormat="1">
      <c r="A131" s="39"/>
      <c r="B131" s="40"/>
      <c r="C131" s="41"/>
      <c r="D131" s="232" t="s">
        <v>147</v>
      </c>
      <c r="E131" s="41"/>
      <c r="F131" s="248" t="s">
        <v>464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88</v>
      </c>
    </row>
    <row r="132" s="2" customFormat="1" ht="37.8" customHeight="1">
      <c r="A132" s="39"/>
      <c r="B132" s="40"/>
      <c r="C132" s="219" t="s">
        <v>155</v>
      </c>
      <c r="D132" s="219" t="s">
        <v>127</v>
      </c>
      <c r="E132" s="220" t="s">
        <v>465</v>
      </c>
      <c r="F132" s="221" t="s">
        <v>466</v>
      </c>
      <c r="G132" s="222" t="s">
        <v>145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45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132</v>
      </c>
      <c r="AT132" s="230" t="s">
        <v>127</v>
      </c>
      <c r="AU132" s="230" t="s">
        <v>88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88</v>
      </c>
      <c r="BK132" s="231">
        <f>ROUND(I132*H132,2)</f>
        <v>0</v>
      </c>
      <c r="BL132" s="18" t="s">
        <v>132</v>
      </c>
      <c r="BM132" s="230" t="s">
        <v>467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466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88</v>
      </c>
    </row>
    <row r="134" s="2" customFormat="1" ht="55.5" customHeight="1">
      <c r="A134" s="39"/>
      <c r="B134" s="40"/>
      <c r="C134" s="219" t="s">
        <v>162</v>
      </c>
      <c r="D134" s="219" t="s">
        <v>127</v>
      </c>
      <c r="E134" s="220" t="s">
        <v>468</v>
      </c>
      <c r="F134" s="221" t="s">
        <v>469</v>
      </c>
      <c r="G134" s="222" t="s">
        <v>145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132</v>
      </c>
      <c r="AT134" s="230" t="s">
        <v>127</v>
      </c>
      <c r="AU134" s="230" t="s">
        <v>88</v>
      </c>
      <c r="AY134" s="18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88</v>
      </c>
      <c r="BK134" s="231">
        <f>ROUND(I134*H134,2)</f>
        <v>0</v>
      </c>
      <c r="BL134" s="18" t="s">
        <v>132</v>
      </c>
      <c r="BM134" s="230" t="s">
        <v>470</v>
      </c>
    </row>
    <row r="135" s="2" customFormat="1">
      <c r="A135" s="39"/>
      <c r="B135" s="40"/>
      <c r="C135" s="41"/>
      <c r="D135" s="232" t="s">
        <v>134</v>
      </c>
      <c r="E135" s="41"/>
      <c r="F135" s="233" t="s">
        <v>469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88</v>
      </c>
    </row>
    <row r="136" s="2" customFormat="1">
      <c r="A136" s="39"/>
      <c r="B136" s="40"/>
      <c r="C136" s="41"/>
      <c r="D136" s="232" t="s">
        <v>147</v>
      </c>
      <c r="E136" s="41"/>
      <c r="F136" s="248" t="s">
        <v>471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88</v>
      </c>
    </row>
    <row r="137" s="2" customFormat="1" ht="66.75" customHeight="1">
      <c r="A137" s="39"/>
      <c r="B137" s="40"/>
      <c r="C137" s="219" t="s">
        <v>168</v>
      </c>
      <c r="D137" s="219" t="s">
        <v>127</v>
      </c>
      <c r="E137" s="220" t="s">
        <v>472</v>
      </c>
      <c r="F137" s="221" t="s">
        <v>473</v>
      </c>
      <c r="G137" s="222" t="s">
        <v>145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45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132</v>
      </c>
      <c r="AT137" s="230" t="s">
        <v>127</v>
      </c>
      <c r="AU137" s="230" t="s">
        <v>88</v>
      </c>
      <c r="AY137" s="18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88</v>
      </c>
      <c r="BK137" s="231">
        <f>ROUND(I137*H137,2)</f>
        <v>0</v>
      </c>
      <c r="BL137" s="18" t="s">
        <v>132</v>
      </c>
      <c r="BM137" s="230" t="s">
        <v>474</v>
      </c>
    </row>
    <row r="138" s="2" customFormat="1">
      <c r="A138" s="39"/>
      <c r="B138" s="40"/>
      <c r="C138" s="41"/>
      <c r="D138" s="232" t="s">
        <v>134</v>
      </c>
      <c r="E138" s="41"/>
      <c r="F138" s="233" t="s">
        <v>473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88</v>
      </c>
    </row>
    <row r="139" s="2" customFormat="1">
      <c r="A139" s="39"/>
      <c r="B139" s="40"/>
      <c r="C139" s="41"/>
      <c r="D139" s="232" t="s">
        <v>147</v>
      </c>
      <c r="E139" s="41"/>
      <c r="F139" s="248" t="s">
        <v>475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147</v>
      </c>
      <c r="AU139" s="18" t="s">
        <v>88</v>
      </c>
    </row>
    <row r="140" s="2" customFormat="1" ht="33" customHeight="1">
      <c r="A140" s="39"/>
      <c r="B140" s="40"/>
      <c r="C140" s="219" t="s">
        <v>176</v>
      </c>
      <c r="D140" s="219" t="s">
        <v>127</v>
      </c>
      <c r="E140" s="220" t="s">
        <v>476</v>
      </c>
      <c r="F140" s="221" t="s">
        <v>477</v>
      </c>
      <c r="G140" s="222" t="s">
        <v>145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132</v>
      </c>
      <c r="AT140" s="230" t="s">
        <v>127</v>
      </c>
      <c r="AU140" s="230" t="s">
        <v>88</v>
      </c>
      <c r="AY140" s="18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88</v>
      </c>
      <c r="BK140" s="231">
        <f>ROUND(I140*H140,2)</f>
        <v>0</v>
      </c>
      <c r="BL140" s="18" t="s">
        <v>132</v>
      </c>
      <c r="BM140" s="230" t="s">
        <v>478</v>
      </c>
    </row>
    <row r="141" s="2" customFormat="1">
      <c r="A141" s="39"/>
      <c r="B141" s="40"/>
      <c r="C141" s="41"/>
      <c r="D141" s="232" t="s">
        <v>134</v>
      </c>
      <c r="E141" s="41"/>
      <c r="F141" s="233" t="s">
        <v>477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88</v>
      </c>
    </row>
    <row r="142" s="2" customFormat="1">
      <c r="A142" s="39"/>
      <c r="B142" s="40"/>
      <c r="C142" s="41"/>
      <c r="D142" s="232" t="s">
        <v>147</v>
      </c>
      <c r="E142" s="41"/>
      <c r="F142" s="248" t="s">
        <v>479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88</v>
      </c>
    </row>
    <row r="143" s="2" customFormat="1" ht="62.7" customHeight="1">
      <c r="A143" s="39"/>
      <c r="B143" s="40"/>
      <c r="C143" s="219" t="s">
        <v>182</v>
      </c>
      <c r="D143" s="219" t="s">
        <v>127</v>
      </c>
      <c r="E143" s="220" t="s">
        <v>480</v>
      </c>
      <c r="F143" s="221" t="s">
        <v>481</v>
      </c>
      <c r="G143" s="222" t="s">
        <v>145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45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132</v>
      </c>
      <c r="AT143" s="230" t="s">
        <v>127</v>
      </c>
      <c r="AU143" s="230" t="s">
        <v>88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88</v>
      </c>
      <c r="BK143" s="231">
        <f>ROUND(I143*H143,2)</f>
        <v>0</v>
      </c>
      <c r="BL143" s="18" t="s">
        <v>132</v>
      </c>
      <c r="BM143" s="230" t="s">
        <v>482</v>
      </c>
    </row>
    <row r="144" s="2" customFormat="1">
      <c r="A144" s="39"/>
      <c r="B144" s="40"/>
      <c r="C144" s="41"/>
      <c r="D144" s="232" t="s">
        <v>134</v>
      </c>
      <c r="E144" s="41"/>
      <c r="F144" s="233" t="s">
        <v>481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88</v>
      </c>
    </row>
    <row r="145" s="2" customFormat="1">
      <c r="A145" s="39"/>
      <c r="B145" s="40"/>
      <c r="C145" s="41"/>
      <c r="D145" s="232" t="s">
        <v>147</v>
      </c>
      <c r="E145" s="41"/>
      <c r="F145" s="248" t="s">
        <v>483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147</v>
      </c>
      <c r="AU145" s="18" t="s">
        <v>88</v>
      </c>
    </row>
    <row r="146" s="2" customFormat="1" ht="24.15" customHeight="1">
      <c r="A146" s="39"/>
      <c r="B146" s="40"/>
      <c r="C146" s="219" t="s">
        <v>189</v>
      </c>
      <c r="D146" s="219" t="s">
        <v>127</v>
      </c>
      <c r="E146" s="220" t="s">
        <v>484</v>
      </c>
      <c r="F146" s="221" t="s">
        <v>485</v>
      </c>
      <c r="G146" s="222" t="s">
        <v>145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45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132</v>
      </c>
      <c r="AT146" s="230" t="s">
        <v>127</v>
      </c>
      <c r="AU146" s="230" t="s">
        <v>88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88</v>
      </c>
      <c r="BK146" s="231">
        <f>ROUND(I146*H146,2)</f>
        <v>0</v>
      </c>
      <c r="BL146" s="18" t="s">
        <v>132</v>
      </c>
      <c r="BM146" s="230" t="s">
        <v>486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485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88</v>
      </c>
    </row>
    <row r="148" s="2" customFormat="1">
      <c r="A148" s="39"/>
      <c r="B148" s="40"/>
      <c r="C148" s="41"/>
      <c r="D148" s="232" t="s">
        <v>147</v>
      </c>
      <c r="E148" s="41"/>
      <c r="F148" s="248" t="s">
        <v>487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147</v>
      </c>
      <c r="AU148" s="18" t="s">
        <v>88</v>
      </c>
    </row>
    <row r="149" s="2" customFormat="1" ht="16.5" customHeight="1">
      <c r="A149" s="39"/>
      <c r="B149" s="40"/>
      <c r="C149" s="219" t="s">
        <v>195</v>
      </c>
      <c r="D149" s="219" t="s">
        <v>127</v>
      </c>
      <c r="E149" s="220" t="s">
        <v>488</v>
      </c>
      <c r="F149" s="221" t="s">
        <v>489</v>
      </c>
      <c r="G149" s="222" t="s">
        <v>256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132</v>
      </c>
      <c r="AT149" s="230" t="s">
        <v>127</v>
      </c>
      <c r="AU149" s="230" t="s">
        <v>88</v>
      </c>
      <c r="AY149" s="18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88</v>
      </c>
      <c r="BK149" s="231">
        <f>ROUND(I149*H149,2)</f>
        <v>0</v>
      </c>
      <c r="BL149" s="18" t="s">
        <v>132</v>
      </c>
      <c r="BM149" s="230" t="s">
        <v>490</v>
      </c>
    </row>
    <row r="150" s="2" customFormat="1">
      <c r="A150" s="39"/>
      <c r="B150" s="40"/>
      <c r="C150" s="41"/>
      <c r="D150" s="232" t="s">
        <v>134</v>
      </c>
      <c r="E150" s="41"/>
      <c r="F150" s="233" t="s">
        <v>489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88</v>
      </c>
    </row>
    <row r="151" s="2" customFormat="1" ht="21.75" customHeight="1">
      <c r="A151" s="39"/>
      <c r="B151" s="40"/>
      <c r="C151" s="219" t="s">
        <v>8</v>
      </c>
      <c r="D151" s="219" t="s">
        <v>127</v>
      </c>
      <c r="E151" s="220" t="s">
        <v>491</v>
      </c>
      <c r="F151" s="221" t="s">
        <v>492</v>
      </c>
      <c r="G151" s="222" t="s">
        <v>145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45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132</v>
      </c>
      <c r="AT151" s="230" t="s">
        <v>127</v>
      </c>
      <c r="AU151" s="230" t="s">
        <v>88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88</v>
      </c>
      <c r="BK151" s="231">
        <f>ROUND(I151*H151,2)</f>
        <v>0</v>
      </c>
      <c r="BL151" s="18" t="s">
        <v>132</v>
      </c>
      <c r="BM151" s="230" t="s">
        <v>493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492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88</v>
      </c>
    </row>
    <row r="153" s="12" customFormat="1" ht="22.8" customHeight="1">
      <c r="A153" s="12"/>
      <c r="B153" s="203"/>
      <c r="C153" s="204"/>
      <c r="D153" s="205" t="s">
        <v>79</v>
      </c>
      <c r="E153" s="217" t="s">
        <v>494</v>
      </c>
      <c r="F153" s="217" t="s">
        <v>495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SUM(P154:P155)</f>
        <v>0</v>
      </c>
      <c r="Q153" s="211"/>
      <c r="R153" s="212">
        <f>SUM(R154:R155)</f>
        <v>0</v>
      </c>
      <c r="S153" s="211"/>
      <c r="T153" s="213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155</v>
      </c>
      <c r="AT153" s="215" t="s">
        <v>79</v>
      </c>
      <c r="AU153" s="215" t="s">
        <v>88</v>
      </c>
      <c r="AY153" s="214" t="s">
        <v>125</v>
      </c>
      <c r="BK153" s="216">
        <f>SUM(BK154:BK155)</f>
        <v>0</v>
      </c>
    </row>
    <row r="154" s="2" customFormat="1" ht="24.15" customHeight="1">
      <c r="A154" s="39"/>
      <c r="B154" s="40"/>
      <c r="C154" s="219" t="s">
        <v>207</v>
      </c>
      <c r="D154" s="219" t="s">
        <v>127</v>
      </c>
      <c r="E154" s="220" t="s">
        <v>496</v>
      </c>
      <c r="F154" s="221" t="s">
        <v>497</v>
      </c>
      <c r="G154" s="222" t="s">
        <v>498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499</v>
      </c>
      <c r="AT154" s="230" t="s">
        <v>127</v>
      </c>
      <c r="AU154" s="230" t="s">
        <v>90</v>
      </c>
      <c r="AY154" s="18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88</v>
      </c>
      <c r="BK154" s="231">
        <f>ROUND(I154*H154,2)</f>
        <v>0</v>
      </c>
      <c r="BL154" s="18" t="s">
        <v>499</v>
      </c>
      <c r="BM154" s="230" t="s">
        <v>500</v>
      </c>
    </row>
    <row r="155" s="2" customFormat="1">
      <c r="A155" s="39"/>
      <c r="B155" s="40"/>
      <c r="C155" s="41"/>
      <c r="D155" s="232" t="s">
        <v>134</v>
      </c>
      <c r="E155" s="41"/>
      <c r="F155" s="233" t="s">
        <v>501</v>
      </c>
      <c r="G155" s="41"/>
      <c r="H155" s="41"/>
      <c r="I155" s="234"/>
      <c r="J155" s="41"/>
      <c r="K155" s="41"/>
      <c r="L155" s="45"/>
      <c r="M155" s="281"/>
      <c r="N155" s="282"/>
      <c r="O155" s="283"/>
      <c r="P155" s="283"/>
      <c r="Q155" s="283"/>
      <c r="R155" s="283"/>
      <c r="S155" s="283"/>
      <c r="T155" s="28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90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Jd7kk2EfvRuI85GOWXwL+slFslRIfrnVypqchOjwdSbSG6yyUcoQ3DJ3gPxI0HvkofOW8uqafaJMnw7elNTelg==" hashValue="LQL0Lv5kPyAg//ZFGjspoSGa7S07P86rQNZoDfa3GAStGHDOQ0lxBX6qaGGcQDKZXwH80wA8e27JBVNVKfYTdg==" algorithmName="SHA-512" password="CC35"/>
  <autoFilter ref="C118:K15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2025-07-15T09:12:37Z</dcterms:created>
  <dcterms:modified xsi:type="dcterms:W3CDTF">2025-07-15T09:12:42Z</dcterms:modified>
</cp:coreProperties>
</file>